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4 - To be Signed Off by Simon, Dafydd\2023-0662 Bersham Sports and Social Club\"/>
    </mc:Choice>
  </mc:AlternateContent>
  <bookViews>
    <workbookView xWindow="240" yWindow="72" windowWidth="19980" windowHeight="8328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Q6" i="1" l="1"/>
  <c r="S6" i="1" s="1"/>
  <c r="P6" i="1"/>
  <c r="Y4" i="1" l="1"/>
  <c r="Z4" i="1" s="1"/>
  <c r="AB4" i="1" s="1"/>
  <c r="Y5" i="1"/>
  <c r="Y3" i="1"/>
  <c r="Z3" i="1" s="1"/>
  <c r="AB3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8" i="1"/>
  <c r="H7" i="1"/>
  <c r="G8" i="1"/>
  <c r="G7" i="1"/>
  <c r="F8" i="1"/>
  <c r="F7" i="1"/>
  <c r="E8" i="1"/>
  <c r="E7" i="1"/>
  <c r="I7" i="1" l="1"/>
  <c r="I3" i="1" s="1"/>
  <c r="J8" i="1"/>
  <c r="J3" i="1" s="1"/>
</calcChain>
</file>

<file path=xl/comments1.xml><?xml version="1.0" encoding="utf-8"?>
<comments xmlns="http://schemas.openxmlformats.org/spreadsheetml/2006/main">
  <authors>
    <author>Emily Webster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<sst xmlns="http://schemas.openxmlformats.org/spreadsheetml/2006/main" count="52" uniqueCount="42">
  <si>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</si>
  <si>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</si>
  <si>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</si>
  <si>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</si>
  <si>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</si>
  <si>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</si>
  <si>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</si>
  <si>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</si>
  <si>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</si>
  <si>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</si>
  <si>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</si>
  <si>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</si>
  <si>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</si>
  <si>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</si>
  <si>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</si>
  <si>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</si>
  <si>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</si>
  <si>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</si>
  <si>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</si>
  <si>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</si>
  <si>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</si>
  <si>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</si>
  <si>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</si>
  <si>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</si>
  <si>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</si>
  <si>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</si>
  <si>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</si>
  <si>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</si>
  <si>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P/2023/0662</t>
  </si>
  <si>
    <t>Jenni Perkins</t>
  </si>
  <si>
    <t>Bersham Sports and Social Club</t>
  </si>
  <si>
    <t>Bersham Road</t>
  </si>
  <si>
    <t>Wrexham</t>
  </si>
  <si>
    <t>Ysgol Clywedog</t>
  </si>
  <si>
    <t>Ysgol Rhostyllen (English)</t>
  </si>
  <si>
    <t>Ysgol Bodhyfryd (Welsh)</t>
  </si>
  <si>
    <t>St Mary's Catholic Primary School (Faith)</t>
  </si>
  <si>
    <t>Ysgol Clywedog (English)</t>
  </si>
  <si>
    <t>Ysgol Morgan Llwyd (Welsh)</t>
  </si>
  <si>
    <t>St Joseph's High School (Faith)</t>
  </si>
  <si>
    <t>Yes</t>
  </si>
  <si>
    <t>Victoria CP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</si>
</sst>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0" fontId="6" fillId="0" borderId="0" xfId="0" applyFont="1" applyFill="1" applyBorder="1"/>
    <xf numFmtId="164" fontId="4" fillId="0" borderId="0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"/>
  <sheetViews>
    <sheetView tabSelected="1" topLeftCell="Q1" workbookViewId="0">
      <selection activeCell="AD13" sqref="AD13"/>
    </sheetView>
  </sheetViews>
  <sheetFormatPr defaultColWidth="9.109375" defaultRowHeight="14.4" x14ac:dyDescent="0.3"/>
  <cols>
    <col min="1" max="1" width="15.6640625" style="2" customWidth="1"/>
    <col min="2" max="2" width="22.6640625" style="2" customWidth="1"/>
    <col min="3" max="3" width="10.6640625" style="2" customWidth="1"/>
    <col min="4" max="4" width="20.6640625" style="2" customWidth="1"/>
    <col min="5" max="10" width="10.6640625" style="2" customWidth="1"/>
    <col min="11" max="11" width="15.6640625" style="2" customWidth="1"/>
    <col min="12" max="12" width="20.6640625" style="2" customWidth="1"/>
    <col min="13" max="13" width="10.6640625" style="2" customWidth="1"/>
    <col min="14" max="14" width="13.6640625" style="2" customWidth="1"/>
    <col min="15" max="15" width="10.6640625" style="2" customWidth="1"/>
    <col min="16" max="17" width="14.6640625" style="2" customWidth="1"/>
    <col min="18" max="18" width="10.6640625" style="2" customWidth="1"/>
    <col min="19" max="19" width="17.6640625" style="2" customWidth="1"/>
    <col min="20" max="20" width="14.6640625" style="2" customWidth="1"/>
    <col min="21" max="21" width="20.6640625" style="2" customWidth="1"/>
    <col min="22" max="22" width="10.6640625" style="2" customWidth="1"/>
    <col min="23" max="23" width="13.6640625" style="2" customWidth="1"/>
    <col min="24" max="24" width="10.6640625" style="2" customWidth="1"/>
    <col min="25" max="26" width="14.6640625" style="2" customWidth="1"/>
    <col min="27" max="27" width="10.6640625" style="2" customWidth="1"/>
    <col min="28" max="28" width="17.6640625" style="2" customWidth="1"/>
    <col min="29" max="29" width="14.6640625" style="2" customWidth="1"/>
    <col min="30" max="16384" width="9.109375" style="2"/>
  </cols>
  <sheetData>
    <row r="1" spans="1:29" ht="15" thickBot="1" x14ac:dyDescent="0.35">
      <c r="A1" s="28"/>
      <c r="B1" s="28"/>
      <c r="C1" s="28"/>
      <c r="D1" s="29"/>
      <c r="E1" s="21" t="s">
        <v>0</v>
      </c>
      <c r="F1" s="21"/>
      <c r="G1" s="21"/>
      <c r="H1" s="21"/>
      <c r="I1" s="27" t="s">
        <v>1</v>
      </c>
      <c r="J1" s="27"/>
      <c r="K1" s="1"/>
      <c r="L1" s="38" t="s">
        <v>2</v>
      </c>
      <c r="M1" s="39"/>
      <c r="N1" s="39"/>
      <c r="O1" s="39"/>
      <c r="P1" s="39"/>
      <c r="Q1" s="39"/>
      <c r="R1" s="39"/>
      <c r="S1" s="39"/>
      <c r="T1" s="40"/>
      <c r="U1" s="38" t="s">
        <v>3</v>
      </c>
      <c r="V1" s="39"/>
      <c r="W1" s="39"/>
      <c r="X1" s="39"/>
      <c r="Y1" s="39"/>
      <c r="Z1" s="39"/>
      <c r="AA1" s="39"/>
      <c r="AB1" s="39"/>
      <c r="AC1" s="40"/>
    </row>
    <row r="2" spans="1:29" ht="111" thickBot="1" x14ac:dyDescent="0.35">
      <c r="A2" s="3" t="s">
        <v>4</v>
      </c>
      <c r="B2" s="4" t="s">
        <v>5</v>
      </c>
      <c r="C2" s="4" t="s">
        <v>20</v>
      </c>
      <c r="D2" s="4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5" t="s">
        <v>25</v>
      </c>
      <c r="M2" s="5" t="s">
        <v>22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25</v>
      </c>
      <c r="V2" s="5" t="s">
        <v>22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" customHeight="1" thickBot="1" x14ac:dyDescent="0.35">
      <c r="A3" s="30" t="s">
        <v>28</v>
      </c>
      <c r="B3" s="32" t="s">
        <v>29</v>
      </c>
      <c r="C3" s="33">
        <v>45243</v>
      </c>
      <c r="D3" s="6" t="s">
        <v>30</v>
      </c>
      <c r="E3" s="26">
        <v>0</v>
      </c>
      <c r="F3" s="26">
        <v>0</v>
      </c>
      <c r="G3" s="26">
        <v>0</v>
      </c>
      <c r="H3" s="26">
        <v>9</v>
      </c>
      <c r="I3" s="34">
        <f>I7</f>
        <v>2.79</v>
      </c>
      <c r="J3" s="34">
        <f>J8</f>
        <v>2.79</v>
      </c>
      <c r="K3" s="18" t="s">
        <v>33</v>
      </c>
      <c r="L3" s="7" t="s">
        <v>34</v>
      </c>
      <c r="M3" s="7">
        <v>0.54</v>
      </c>
      <c r="N3" s="35" t="s">
        <v>23</v>
      </c>
      <c r="O3" s="7">
        <v>210</v>
      </c>
      <c r="P3" s="7">
        <f>O3/10</f>
        <v>21</v>
      </c>
      <c r="Q3" s="7">
        <f>O3-P3</f>
        <v>189</v>
      </c>
      <c r="R3" s="7">
        <v>194</v>
      </c>
      <c r="S3" s="7" t="str">
        <f>IF(R3&gt;Q3, "Yes", "No")</f>
        <v>Yes</v>
      </c>
      <c r="T3" s="35" t="s">
        <v>40</v>
      </c>
      <c r="U3" s="7" t="s">
        <v>37</v>
      </c>
      <c r="V3" s="7">
        <v>0.79500000000000004</v>
      </c>
      <c r="W3" s="35" t="s">
        <v>23</v>
      </c>
      <c r="X3" s="7">
        <v>888</v>
      </c>
      <c r="Y3" s="7">
        <f>X3/10</f>
        <v>88.8</v>
      </c>
      <c r="Z3" s="7">
        <f>X3-Y3</f>
        <v>799.2</v>
      </c>
      <c r="AA3" s="7">
        <v>833</v>
      </c>
      <c r="AB3" s="7" t="str">
        <f>IF(AA3&gt;Z3, "Yes", "No")</f>
        <v>Yes</v>
      </c>
      <c r="AC3" s="35" t="s">
        <v>40</v>
      </c>
    </row>
    <row r="4" spans="1:29" ht="39.9" customHeight="1" thickBot="1" x14ac:dyDescent="0.35">
      <c r="A4" s="31"/>
      <c r="B4" s="32"/>
      <c r="C4" s="32"/>
      <c r="D4" s="6" t="s">
        <v>31</v>
      </c>
      <c r="E4" s="26"/>
      <c r="F4" s="26"/>
      <c r="G4" s="26"/>
      <c r="H4" s="26"/>
      <c r="I4" s="34"/>
      <c r="J4" s="34"/>
      <c r="K4" s="19"/>
      <c r="L4" s="7" t="s">
        <v>35</v>
      </c>
      <c r="M4" s="7">
        <v>2.0950000000000002</v>
      </c>
      <c r="N4" s="36"/>
      <c r="O4" s="7">
        <v>420</v>
      </c>
      <c r="P4" s="7">
        <f>O4/10</f>
        <v>42</v>
      </c>
      <c r="Q4" s="7">
        <f t="shared" ref="Q4:Q6" si="0">O4-P4</f>
        <v>378</v>
      </c>
      <c r="R4" s="7">
        <v>281</v>
      </c>
      <c r="S4" s="7" t="str">
        <f>IF(R4&gt;Q4, "Yes", "No")</f>
        <v>No</v>
      </c>
      <c r="T4" s="36"/>
      <c r="U4" s="7" t="s">
        <v>38</v>
      </c>
      <c r="V4" s="7">
        <v>2.9180000000000001</v>
      </c>
      <c r="W4" s="36"/>
      <c r="X4" s="7">
        <v>965</v>
      </c>
      <c r="Y4" s="7">
        <f t="shared" ref="Y4:Y5" si="1">X4/10</f>
        <v>96.5</v>
      </c>
      <c r="Z4" s="7">
        <f t="shared" ref="Z4:Z5" si="2">X4-Y4</f>
        <v>868.5</v>
      </c>
      <c r="AA4" s="7">
        <v>793</v>
      </c>
      <c r="AB4" s="7" t="str">
        <f>IF(AA4&gt;Z4, "Yes", "No")</f>
        <v>No</v>
      </c>
      <c r="AC4" s="36"/>
    </row>
    <row r="5" spans="1:29" ht="39.9" customHeight="1" thickBot="1" x14ac:dyDescent="0.35">
      <c r="A5" s="31"/>
      <c r="B5" s="32"/>
      <c r="C5" s="32"/>
      <c r="D5" s="6" t="s">
        <v>32</v>
      </c>
      <c r="E5" s="26"/>
      <c r="F5" s="26"/>
      <c r="G5" s="26"/>
      <c r="H5" s="26"/>
      <c r="I5" s="34"/>
      <c r="J5" s="34"/>
      <c r="K5" s="20"/>
      <c r="L5" s="7" t="s">
        <v>36</v>
      </c>
      <c r="M5" s="7">
        <v>1.42</v>
      </c>
      <c r="N5" s="36"/>
      <c r="O5" s="7">
        <v>287</v>
      </c>
      <c r="P5" s="7">
        <f>O5/10</f>
        <v>28.7</v>
      </c>
      <c r="Q5" s="7">
        <f t="shared" si="0"/>
        <v>258.3</v>
      </c>
      <c r="R5" s="7">
        <v>320</v>
      </c>
      <c r="S5" s="7" t="str">
        <f>IF(R5&gt;Q5, "Yes", "No")</f>
        <v>Yes</v>
      </c>
      <c r="T5" s="36"/>
      <c r="U5" s="7" t="s">
        <v>39</v>
      </c>
      <c r="V5" s="7">
        <v>1.45</v>
      </c>
      <c r="W5" s="36"/>
      <c r="X5" s="7">
        <v>685</v>
      </c>
      <c r="Y5" s="7">
        <f t="shared" si="1"/>
        <v>68.5</v>
      </c>
      <c r="Z5" s="7">
        <f t="shared" si="2"/>
        <v>616.5</v>
      </c>
      <c r="AA5" s="7">
        <v>722</v>
      </c>
      <c r="AB5" s="7" t="str">
        <f>IF(AA5&gt;Z5, "Yes", "No")</f>
        <v>Yes</v>
      </c>
      <c r="AC5" s="36"/>
    </row>
    <row r="6" spans="1:29" ht="27.75" customHeight="1" thickBot="1" x14ac:dyDescent="0.35">
      <c r="L6" s="17" t="s">
        <v>41</v>
      </c>
      <c r="M6" s="16">
        <v>1.1160000000000001</v>
      </c>
      <c r="N6" s="37"/>
      <c r="O6" s="16">
        <v>420</v>
      </c>
      <c r="P6" s="7">
        <f>O6/10</f>
        <v>42</v>
      </c>
      <c r="Q6" s="7">
        <f t="shared" si="0"/>
        <v>378</v>
      </c>
      <c r="R6" s="16">
        <v>410</v>
      </c>
      <c r="S6" s="7" t="str">
        <f>IF(R6&gt;Q6, "Yes", "No")</f>
        <v>Yes</v>
      </c>
      <c r="T6" s="37"/>
      <c r="U6" s="15"/>
      <c r="V6" s="15"/>
      <c r="W6" s="37"/>
      <c r="X6" s="15"/>
      <c r="Y6" s="15"/>
      <c r="Z6" s="15"/>
      <c r="AA6" s="15"/>
      <c r="AB6" s="15"/>
      <c r="AC6" s="37"/>
    </row>
    <row r="7" spans="1:29" x14ac:dyDescent="0.3">
      <c r="C7" s="22" t="s">
        <v>26</v>
      </c>
      <c r="D7" s="23"/>
      <c r="E7" s="8">
        <f>E3*0.07</f>
        <v>0</v>
      </c>
      <c r="F7" s="8">
        <f>F3*0.12</f>
        <v>0</v>
      </c>
      <c r="G7" s="8">
        <f>G3*0.23</f>
        <v>0</v>
      </c>
      <c r="H7" s="8">
        <f>H3*0.31</f>
        <v>2.79</v>
      </c>
      <c r="I7" s="8">
        <f>SUM(E7:H7)</f>
        <v>2.79</v>
      </c>
      <c r="J7" s="8"/>
      <c r="K7" s="9"/>
      <c r="L7" s="9"/>
      <c r="S7" s="13"/>
      <c r="T7" s="14"/>
      <c r="U7" s="10"/>
      <c r="AB7" s="13"/>
      <c r="AC7" s="14"/>
    </row>
    <row r="8" spans="1:29" x14ac:dyDescent="0.3">
      <c r="C8" s="24" t="s">
        <v>27</v>
      </c>
      <c r="D8" s="25"/>
      <c r="E8" s="8">
        <f>E3*0.04</f>
        <v>0</v>
      </c>
      <c r="F8" s="8">
        <f>F3*0.07</f>
        <v>0</v>
      </c>
      <c r="G8" s="8">
        <f>G3*0.2</f>
        <v>0</v>
      </c>
      <c r="H8" s="8">
        <f>H3*0.31</f>
        <v>2.79</v>
      </c>
      <c r="I8" s="8"/>
      <c r="J8" s="8">
        <f>SUM(E8:I8)</f>
        <v>2.79</v>
      </c>
      <c r="K8" s="9"/>
      <c r="L8" s="11"/>
      <c r="M8" s="12"/>
    </row>
    <row r="9" spans="1:29" x14ac:dyDescent="0.3">
      <c r="L9" s="12"/>
      <c r="M9" s="12"/>
    </row>
  </sheetData>
  <mergeCells count="21">
    <mergeCell ref="T3:T6"/>
    <mergeCell ref="AC3:AC6"/>
    <mergeCell ref="N3:N6"/>
    <mergeCell ref="W3:W6"/>
    <mergeCell ref="L1:T1"/>
    <mergeCell ref="U1:AC1"/>
    <mergeCell ref="K3:K5"/>
    <mergeCell ref="E1:H1"/>
    <mergeCell ref="C7:D7"/>
    <mergeCell ref="C8:D8"/>
    <mergeCell ref="G3:G5"/>
    <mergeCell ref="F3:F5"/>
    <mergeCell ref="I1:J1"/>
    <mergeCell ref="A1:D1"/>
    <mergeCell ref="A3:A5"/>
    <mergeCell ref="B3:B5"/>
    <mergeCell ref="C3:C5"/>
    <mergeCell ref="E3:E5"/>
    <mergeCell ref="H3:H5"/>
    <mergeCell ref="I3:I5"/>
    <mergeCell ref="J3:J5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Donna Tait</cp:lastModifiedBy>
  <dcterms:created xsi:type="dcterms:W3CDTF">2021-02-10T13:36:38Z</dcterms:created>
  <dcterms:modified xsi:type="dcterms:W3CDTF">2023-12-18T13:42:09Z</dcterms:modified>
</cp:coreProperties>
</file>