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cbcmad.wrexham.gov.uk\data\Home\Campus\brett1s\9. NEW DC\Applications\20240251 Egerton Street\"/>
    </mc:Choice>
  </mc:AlternateContent>
  <bookViews>
    <workbookView xWindow="240" yWindow="75" windowWidth="19980" windowHeight="8325"/>
  </bookViews>
  <sheets>
    <sheet name="Calculations" sheetId="1" r:id="rId1"/>
    <sheet name="sheet1" sheetId="2" r:id="rId2"/>
  </sheets>
  <calcPr calcId="162913"/>
</workbook>
</file>

<file path=xl/calcChain.xml><?xml version="1.0" encoding="utf-8"?>
<calcChain xmlns="http://schemas.openxmlformats.org/spreadsheetml/2006/main">
  <c r="H11" i="1" l="1"/>
  <c r="G11" i="1"/>
  <c r="F11" i="1"/>
  <c r="E11" i="1"/>
  <c r="J11" i="1" s="1"/>
  <c r="H10" i="1"/>
  <c r="G10" i="1"/>
  <c r="F10" i="1"/>
  <c r="E10" i="1"/>
  <c r="I10" i="1" l="1"/>
  <c r="AB6" i="1" l="1"/>
  <c r="Z6" i="1"/>
  <c r="Y6" i="1"/>
  <c r="Y4" i="1" l="1"/>
  <c r="Y5" i="1"/>
  <c r="Y3" i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Z4" i="1" l="1"/>
  <c r="AB4" i="1" s="1"/>
  <c r="Z5" i="1"/>
  <c r="AB5" i="1" s="1"/>
  <c r="H9" i="1"/>
  <c r="H8" i="1"/>
  <c r="G9" i="1"/>
  <c r="G8" i="1"/>
  <c r="F9" i="1"/>
  <c r="F8" i="1"/>
  <c r="E9" i="1"/>
  <c r="E8" i="1"/>
  <c r="I8" i="1" l="1"/>
  <c r="I3" i="1" s="1"/>
  <c r="J9" i="1"/>
  <c r="J3" i="1" s="1"/>
</calcChain>
</file>

<file path=xl/comments1.xml><?xml version="1.0" encoding="utf-8"?>
<comments xmlns="http://schemas.openxmlformats.org/spreadsheetml/2006/main">
  <authors>
    <author>Donna Tait</author>
    <author>Emily Webster</author>
  </authors>
  <commentList>
    <comment ref="N2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Taken from planning spreadsheet</t>
        </r>
      </text>
    </comment>
    <comment ref="W2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Taken from planning spreadsheet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application is for 4 x 1 bed apartments and 1 x 2 bed</t>
        </r>
      </text>
    </comment>
    <comment ref="C8" authorId="1" shapeId="0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Where the number of bedrooms is unknown, the below formula will be applied to generate the calculation:
25% 2 Bed
40% 3 Bed
35% 4+ Bed</t>
        </r>
      </text>
    </comment>
    <comment ref="C9" authorId="1" shapeId="0">
      <text>
        <r>
          <rPr>
            <b/>
            <sz val="9"/>
            <color indexed="81"/>
            <rFont val="Tahoma"/>
            <charset val="1"/>
          </rPr>
          <t>Emily Webster:</t>
        </r>
        <r>
          <rPr>
            <sz val="9"/>
            <color indexed="81"/>
            <rFont val="Tahoma"/>
            <charset val="1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<sst xmlns="http://schemas.openxmlformats.org/spreadsheetml/2006/main" count="59" uniqueCount="46">
  <si>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</si>
  <si>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</si>
  <si>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</si>
  <si>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</si>
  <si>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</si>
  <si>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</si>
  <si>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</si>
  <si>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</si>
  <si>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</si>
  <si>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</si>
  <si>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</si>
  <si>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</si>
  <si>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</si>
  <si>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</si>
  <si>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</si>
  <si>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</si>
  <si>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</si>
  <si>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</si>
  <si>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</si>
  <si>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</si>
  <si>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</si>
  <si>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</si>
  <si>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No. of 2+ Bed Apart</t>
  </si>
  <si>
    <t>School Name (Nearest to Development)</t>
  </si>
  <si>
    <t>Primary (Contribution)</t>
  </si>
  <si>
    <t>Secondary (Contribution)</t>
  </si>
  <si>
    <t>Primary (Pupils Generated)</t>
  </si>
  <si>
    <t>Secondary (Pupils Generated)</t>
  </si>
  <si>
    <t>Sarah Brett</t>
  </si>
  <si>
    <t>P/2024/0251</t>
  </si>
  <si>
    <t>6-8  Egerton Street</t>
  </si>
  <si>
    <t>Wrexham</t>
  </si>
  <si>
    <t>LL11 1LW</t>
  </si>
  <si>
    <t>No</t>
  </si>
  <si>
    <t>Alexandra</t>
  </si>
  <si>
    <t>St Giles</t>
  </si>
  <si>
    <t>Plas Coch</t>
  </si>
  <si>
    <t>St Josephs</t>
  </si>
  <si>
    <t>Ysgol Clywedog</t>
  </si>
  <si>
    <t>Ysgol Morgan Llwyd</t>
  </si>
  <si>
    <t>St Mary's RC</t>
  </si>
  <si>
    <t>Published Capacity of School (Taken from Parents Guide 2023/24)</t>
  </si>
  <si>
    <t>Number on Roll (Taken from PLASC 2024 excludes 6th form includes RP)</t>
  </si>
  <si>
    <t>no</t>
  </si>
  <si>
    <t>Number on Roll (Taken from PLASC 2023/24 excludes Nursery includes RP)</t>
  </si>
  <si>
    <t>Clywedog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</si>
</sst>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4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0" xfId="0" applyFont="1" applyFill="1"/>
    <xf numFmtId="0" fontId="11" fillId="0" borderId="7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7" fillId="0" borderId="0" xfId="0" applyFont="1" applyFill="1" applyBorder="1"/>
    <xf numFmtId="164" fontId="4" fillId="0" borderId="0" xfId="0" applyNumberFormat="1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/>
    </xf>
    <xf numFmtId="0" fontId="8" fillId="3" borderId="13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3"/>
  <sheetViews>
    <sheetView tabSelected="1" topLeftCell="D1" workbookViewId="0">
      <selection activeCell="U4" sqref="U4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0.7109375" style="2" customWidth="1"/>
    <col min="4" max="4" width="20.7109375" style="2" customWidth="1"/>
    <col min="5" max="10" width="10.7109375" style="2" customWidth="1"/>
    <col min="11" max="11" width="15.7109375" style="2" customWidth="1"/>
    <col min="12" max="12" width="20.7109375" style="2" customWidth="1"/>
    <col min="13" max="13" width="10.7109375" style="2" customWidth="1"/>
    <col min="14" max="14" width="13.7109375" style="2" customWidth="1"/>
    <col min="15" max="15" width="10.7109375" style="2" customWidth="1"/>
    <col min="16" max="17" width="14.7109375" style="2" customWidth="1"/>
    <col min="18" max="18" width="10.7109375" style="2" customWidth="1"/>
    <col min="19" max="19" width="17.7109375" style="2" customWidth="1"/>
    <col min="20" max="20" width="14.7109375" style="2" customWidth="1"/>
    <col min="21" max="21" width="20.7109375" style="2" customWidth="1"/>
    <col min="22" max="22" width="10.7109375" style="2" customWidth="1"/>
    <col min="23" max="23" width="13.7109375" style="2" customWidth="1"/>
    <col min="24" max="24" width="10.7109375" style="2" customWidth="1"/>
    <col min="25" max="26" width="14.7109375" style="2" customWidth="1"/>
    <col min="27" max="27" width="10.7109375" style="2" customWidth="1"/>
    <col min="28" max="28" width="17.7109375" style="2" customWidth="1"/>
    <col min="29" max="29" width="14.7109375" style="2" customWidth="1"/>
    <col min="30" max="16384" width="9.140625" style="2"/>
  </cols>
  <sheetData>
    <row r="1" spans="1:30" ht="15.75" thickBot="1" x14ac:dyDescent="0.3">
      <c r="A1" s="19"/>
      <c r="B1" s="19"/>
      <c r="C1" s="19"/>
      <c r="D1" s="20"/>
      <c r="E1" s="38" t="s">
        <v>0</v>
      </c>
      <c r="F1" s="38"/>
      <c r="G1" s="38"/>
      <c r="H1" s="38"/>
      <c r="I1" s="32" t="s">
        <v>1</v>
      </c>
      <c r="J1" s="32"/>
      <c r="K1" s="1"/>
      <c r="L1" s="1"/>
      <c r="M1" s="32" t="s">
        <v>2</v>
      </c>
      <c r="N1" s="32"/>
      <c r="O1" s="32"/>
      <c r="P1" s="32"/>
      <c r="Q1" s="32"/>
      <c r="R1" s="32"/>
      <c r="S1" s="32"/>
      <c r="T1" s="32"/>
      <c r="U1" s="1"/>
      <c r="V1" s="32" t="s">
        <v>3</v>
      </c>
      <c r="W1" s="32"/>
      <c r="X1" s="32"/>
      <c r="Y1" s="32"/>
      <c r="Z1" s="32"/>
      <c r="AA1" s="32"/>
      <c r="AB1" s="32"/>
      <c r="AC1" s="32"/>
    </row>
    <row r="2" spans="1:30" ht="128.25" thickBot="1" x14ac:dyDescent="0.3">
      <c r="A2" s="3" t="s">
        <v>4</v>
      </c>
      <c r="B2" s="4" t="s">
        <v>5</v>
      </c>
      <c r="C2" s="4" t="s">
        <v>19</v>
      </c>
      <c r="D2" s="4" t="s">
        <v>18</v>
      </c>
      <c r="E2" s="4" t="s">
        <v>22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20</v>
      </c>
      <c r="L2" s="5" t="s">
        <v>23</v>
      </c>
      <c r="M2" s="5" t="s">
        <v>21</v>
      </c>
      <c r="N2" s="5" t="s">
        <v>15</v>
      </c>
      <c r="O2" s="5" t="s">
        <v>13</v>
      </c>
      <c r="P2" s="5" t="s">
        <v>16</v>
      </c>
      <c r="Q2" s="5" t="s">
        <v>14</v>
      </c>
      <c r="R2" s="5" t="s">
        <v>44</v>
      </c>
      <c r="S2" s="5" t="s">
        <v>17</v>
      </c>
      <c r="T2" s="5" t="s">
        <v>11</v>
      </c>
      <c r="U2" s="5" t="s">
        <v>23</v>
      </c>
      <c r="V2" s="5" t="s">
        <v>21</v>
      </c>
      <c r="W2" s="5" t="s">
        <v>15</v>
      </c>
      <c r="X2" s="5" t="s">
        <v>41</v>
      </c>
      <c r="Y2" s="5" t="s">
        <v>16</v>
      </c>
      <c r="Z2" s="5" t="s">
        <v>14</v>
      </c>
      <c r="AA2" s="5" t="s">
        <v>42</v>
      </c>
      <c r="AB2" s="5" t="s">
        <v>17</v>
      </c>
      <c r="AC2" s="5" t="s">
        <v>12</v>
      </c>
    </row>
    <row r="3" spans="1:30" ht="39.950000000000003" customHeight="1" thickBot="1" x14ac:dyDescent="0.3">
      <c r="A3" s="21" t="s">
        <v>29</v>
      </c>
      <c r="B3" s="24" t="s">
        <v>28</v>
      </c>
      <c r="C3" s="24"/>
      <c r="D3" s="13" t="s">
        <v>30</v>
      </c>
      <c r="E3" s="25">
        <v>1</v>
      </c>
      <c r="F3" s="25">
        <v>0</v>
      </c>
      <c r="G3" s="25">
        <v>0</v>
      </c>
      <c r="H3" s="25">
        <v>0</v>
      </c>
      <c r="I3" s="34">
        <f>I8</f>
        <v>7.0000000000000007E-2</v>
      </c>
      <c r="J3" s="34">
        <f>J9</f>
        <v>0.04</v>
      </c>
      <c r="K3" s="35" t="s">
        <v>45</v>
      </c>
      <c r="L3" s="6" t="s">
        <v>40</v>
      </c>
      <c r="M3" s="6">
        <v>0.28999999999999998</v>
      </c>
      <c r="N3" s="16" t="s">
        <v>43</v>
      </c>
      <c r="O3" s="6">
        <v>287</v>
      </c>
      <c r="P3" s="6">
        <f>O3/10</f>
        <v>28.7</v>
      </c>
      <c r="Q3" s="6">
        <f>O3-P3</f>
        <v>258.3</v>
      </c>
      <c r="R3" s="6">
        <v>323</v>
      </c>
      <c r="S3" s="6" t="str">
        <f>IF(R3&gt;Q3, "Yes", "No")</f>
        <v>Yes</v>
      </c>
      <c r="T3" s="33" t="s">
        <v>33</v>
      </c>
      <c r="U3" s="6" t="s">
        <v>37</v>
      </c>
      <c r="V3" s="6">
        <v>0.74</v>
      </c>
      <c r="W3" s="16" t="s">
        <v>33</v>
      </c>
      <c r="X3" s="6">
        <v>685</v>
      </c>
      <c r="Y3" s="6">
        <f>X3/10</f>
        <v>68.5</v>
      </c>
      <c r="Z3" s="6">
        <f>X3-Y3</f>
        <v>616.5</v>
      </c>
      <c r="AA3" s="6">
        <v>734</v>
      </c>
      <c r="AB3" s="6" t="str">
        <f>IF(AA3&gt;Z3, "Yes", "No")</f>
        <v>Yes</v>
      </c>
      <c r="AC3" s="33" t="s">
        <v>33</v>
      </c>
    </row>
    <row r="4" spans="1:30" ht="39.950000000000003" customHeight="1" thickBot="1" x14ac:dyDescent="0.3">
      <c r="A4" s="22"/>
      <c r="B4" s="24"/>
      <c r="C4" s="24"/>
      <c r="D4" s="14" t="s">
        <v>31</v>
      </c>
      <c r="E4" s="25"/>
      <c r="F4" s="25"/>
      <c r="G4" s="25"/>
      <c r="H4" s="25"/>
      <c r="I4" s="34"/>
      <c r="J4" s="34"/>
      <c r="K4" s="36"/>
      <c r="L4" s="6" t="s">
        <v>34</v>
      </c>
      <c r="M4" s="6">
        <v>0.47</v>
      </c>
      <c r="N4" s="16" t="s">
        <v>43</v>
      </c>
      <c r="O4" s="6">
        <v>315</v>
      </c>
      <c r="P4" s="6">
        <f>O4/10</f>
        <v>31.5</v>
      </c>
      <c r="Q4" s="6">
        <f t="shared" ref="Q4:Q6" si="0">O4-P4</f>
        <v>283.5</v>
      </c>
      <c r="R4" s="6">
        <v>329</v>
      </c>
      <c r="S4" s="6" t="str">
        <f>IF(R4&gt;Q4, "Yes", "No")</f>
        <v>Yes</v>
      </c>
      <c r="T4" s="33"/>
      <c r="U4" s="6" t="s">
        <v>38</v>
      </c>
      <c r="V4" s="6">
        <v>0.84799999999999998</v>
      </c>
      <c r="W4" s="16" t="s">
        <v>43</v>
      </c>
      <c r="X4" s="6">
        <v>888</v>
      </c>
      <c r="Y4" s="6">
        <f t="shared" ref="Y4:Y5" si="1">X4/10</f>
        <v>88.8</v>
      </c>
      <c r="Z4" s="6">
        <f>X4-Y4</f>
        <v>799.2</v>
      </c>
      <c r="AA4" s="6">
        <v>846</v>
      </c>
      <c r="AB4" s="6" t="str">
        <f>IF(AA4&gt;Z4, "Yes", "No")</f>
        <v>Yes</v>
      </c>
      <c r="AC4" s="33"/>
    </row>
    <row r="5" spans="1:30" ht="39.950000000000003" customHeight="1" thickBot="1" x14ac:dyDescent="0.3">
      <c r="A5" s="22"/>
      <c r="B5" s="24"/>
      <c r="C5" s="24"/>
      <c r="D5" s="14"/>
      <c r="E5" s="25"/>
      <c r="F5" s="25"/>
      <c r="G5" s="25"/>
      <c r="H5" s="25"/>
      <c r="I5" s="34"/>
      <c r="J5" s="34"/>
      <c r="K5" s="36"/>
      <c r="L5" s="6" t="s">
        <v>35</v>
      </c>
      <c r="M5" s="6">
        <v>0.47099999999999997</v>
      </c>
      <c r="N5" s="16" t="s">
        <v>43</v>
      </c>
      <c r="O5" s="6">
        <v>420</v>
      </c>
      <c r="P5" s="6">
        <f>O5/10</f>
        <v>42</v>
      </c>
      <c r="Q5" s="6">
        <f t="shared" si="0"/>
        <v>378</v>
      </c>
      <c r="R5" s="6">
        <v>343</v>
      </c>
      <c r="S5" s="6" t="str">
        <f>IF(R5&gt;Q5, "Yes", "No")</f>
        <v>No</v>
      </c>
      <c r="T5" s="33"/>
      <c r="U5" s="6" t="s">
        <v>39</v>
      </c>
      <c r="V5" s="6">
        <v>1.415</v>
      </c>
      <c r="W5" s="16" t="s">
        <v>33</v>
      </c>
      <c r="X5" s="6">
        <v>965</v>
      </c>
      <c r="Y5" s="6">
        <f t="shared" si="1"/>
        <v>96.5</v>
      </c>
      <c r="Z5" s="6">
        <f t="shared" ref="Z5:Z6" si="2">X5-Y5</f>
        <v>868.5</v>
      </c>
      <c r="AA5" s="6">
        <v>809</v>
      </c>
      <c r="AB5" s="6" t="str">
        <f>IF(AA5&gt;Z5, "Yes", "No")</f>
        <v>No</v>
      </c>
      <c r="AC5" s="33"/>
    </row>
    <row r="6" spans="1:30" ht="39.950000000000003" customHeight="1" thickBot="1" x14ac:dyDescent="0.3">
      <c r="A6" s="23"/>
      <c r="B6" s="24"/>
      <c r="C6" s="24"/>
      <c r="D6" s="15" t="s">
        <v>32</v>
      </c>
      <c r="E6" s="25"/>
      <c r="F6" s="25"/>
      <c r="G6" s="25"/>
      <c r="H6" s="25"/>
      <c r="I6" s="34"/>
      <c r="J6" s="34"/>
      <c r="K6" s="37"/>
      <c r="L6" s="7" t="s">
        <v>36</v>
      </c>
      <c r="M6" s="7">
        <v>0.99199999999999999</v>
      </c>
      <c r="N6" s="16" t="s">
        <v>43</v>
      </c>
      <c r="O6" s="7">
        <v>315</v>
      </c>
      <c r="P6" s="7">
        <f>O6/10</f>
        <v>31.5</v>
      </c>
      <c r="Q6" s="6">
        <f t="shared" si="0"/>
        <v>283.5</v>
      </c>
      <c r="R6" s="7">
        <v>261</v>
      </c>
      <c r="S6" s="6" t="str">
        <f>IF(R6&gt;Q6, "Yes", "No")</f>
        <v>No</v>
      </c>
      <c r="T6" s="33"/>
      <c r="U6" s="6"/>
      <c r="V6" s="8"/>
      <c r="W6" s="16"/>
      <c r="X6" s="8"/>
      <c r="Y6" s="7">
        <f>X6/10</f>
        <v>0</v>
      </c>
      <c r="Z6" s="6">
        <f t="shared" si="2"/>
        <v>0</v>
      </c>
      <c r="AA6" s="8"/>
      <c r="AB6" s="6" t="str">
        <f>IF(AA6&gt;Z6, "Yes", "No")</f>
        <v>No</v>
      </c>
      <c r="AC6" s="33"/>
    </row>
    <row r="8" spans="1:30" x14ac:dyDescent="0.25">
      <c r="C8" s="26" t="s">
        <v>26</v>
      </c>
      <c r="D8" s="27"/>
      <c r="E8" s="9">
        <f>E3*0.07</f>
        <v>7.0000000000000007E-2</v>
      </c>
      <c r="F8" s="9">
        <f>F3*0.12</f>
        <v>0</v>
      </c>
      <c r="G8" s="9">
        <f>G3*0.23</f>
        <v>0</v>
      </c>
      <c r="H8" s="9">
        <f>H3*0.31</f>
        <v>0</v>
      </c>
      <c r="I8" s="9">
        <f>SUM(E8:H8)</f>
        <v>7.0000000000000007E-2</v>
      </c>
      <c r="J8" s="9"/>
      <c r="K8" s="10"/>
      <c r="L8" s="10"/>
      <c r="R8" s="11"/>
      <c r="S8" s="17"/>
      <c r="T8" s="18"/>
      <c r="U8" s="18"/>
      <c r="AA8" s="11"/>
      <c r="AB8" s="17"/>
      <c r="AC8" s="18"/>
      <c r="AD8" s="11"/>
    </row>
    <row r="9" spans="1:30" x14ac:dyDescent="0.25">
      <c r="C9" s="28" t="s">
        <v>27</v>
      </c>
      <c r="D9" s="29"/>
      <c r="E9" s="9">
        <f>E3*0.04</f>
        <v>0.04</v>
      </c>
      <c r="F9" s="9">
        <f>F3*0.07</f>
        <v>0</v>
      </c>
      <c r="G9" s="9">
        <f>G3*0.2</f>
        <v>0</v>
      </c>
      <c r="H9" s="9">
        <f>H3*0.31</f>
        <v>0</v>
      </c>
      <c r="I9" s="9"/>
      <c r="J9" s="9">
        <f>SUM(E9:I9)</f>
        <v>0.04</v>
      </c>
      <c r="K9" s="10"/>
      <c r="L9" s="11"/>
      <c r="M9" s="12"/>
      <c r="R9" s="11"/>
      <c r="S9" s="11"/>
      <c r="T9" s="11"/>
      <c r="U9" s="11"/>
      <c r="AA9" s="11"/>
      <c r="AB9" s="11"/>
      <c r="AC9" s="11"/>
      <c r="AD9" s="11"/>
    </row>
    <row r="10" spans="1:30" x14ac:dyDescent="0.25">
      <c r="C10" s="30" t="s">
        <v>24</v>
      </c>
      <c r="D10" s="30"/>
      <c r="E10" s="9">
        <f>E3*858</f>
        <v>858</v>
      </c>
      <c r="F10" s="9">
        <f>F3*1471</f>
        <v>0</v>
      </c>
      <c r="G10" s="9">
        <f>G3*2819</f>
        <v>0</v>
      </c>
      <c r="H10" s="9">
        <f>H3*3800</f>
        <v>0</v>
      </c>
      <c r="I10" s="9">
        <f>SUM(E10:H10)</f>
        <v>858</v>
      </c>
      <c r="J10" s="9"/>
      <c r="L10" s="12"/>
      <c r="M10" s="12"/>
      <c r="R10" s="11"/>
      <c r="S10" s="17"/>
      <c r="T10" s="18"/>
      <c r="U10" s="11"/>
      <c r="AA10" s="11"/>
      <c r="AB10" s="17"/>
      <c r="AC10" s="18"/>
      <c r="AD10" s="11"/>
    </row>
    <row r="11" spans="1:30" x14ac:dyDescent="0.25">
      <c r="C11" s="31" t="s">
        <v>25</v>
      </c>
      <c r="D11" s="31"/>
      <c r="E11" s="9">
        <f>E3*739</f>
        <v>739</v>
      </c>
      <c r="F11" s="9">
        <f>F3*1293</f>
        <v>0</v>
      </c>
      <c r="G11" s="9">
        <f>G3*3694</f>
        <v>0</v>
      </c>
      <c r="H11" s="9">
        <f>H3*5725</f>
        <v>0</v>
      </c>
      <c r="I11" s="9"/>
      <c r="J11" s="9">
        <f>SUM(E11:I11)</f>
        <v>739</v>
      </c>
      <c r="L11" s="12"/>
      <c r="M11" s="12"/>
      <c r="R11" s="11"/>
      <c r="S11" s="11"/>
      <c r="T11" s="11"/>
      <c r="U11" s="11"/>
      <c r="AA11" s="11"/>
      <c r="AB11" s="11"/>
      <c r="AC11" s="11"/>
      <c r="AD11" s="11"/>
    </row>
    <row r="12" spans="1:30" x14ac:dyDescent="0.25">
      <c r="L12" s="12"/>
      <c r="M12" s="12"/>
      <c r="AA12" s="11"/>
      <c r="AB12" s="11"/>
      <c r="AC12" s="11"/>
      <c r="AD12" s="11"/>
    </row>
    <row r="13" spans="1:30" x14ac:dyDescent="0.25">
      <c r="AA13" s="11"/>
      <c r="AB13" s="11"/>
      <c r="AC13" s="11"/>
      <c r="AD13" s="11"/>
    </row>
  </sheetData>
  <mergeCells count="21">
    <mergeCell ref="C8:D8"/>
    <mergeCell ref="C9:D9"/>
    <mergeCell ref="C10:D10"/>
    <mergeCell ref="C11:D11"/>
    <mergeCell ref="V1:AC1"/>
    <mergeCell ref="G3:G6"/>
    <mergeCell ref="AC3:AC6"/>
    <mergeCell ref="H3:H6"/>
    <mergeCell ref="I3:I6"/>
    <mergeCell ref="J3:J6"/>
    <mergeCell ref="K3:K6"/>
    <mergeCell ref="F3:F6"/>
    <mergeCell ref="T3:T6"/>
    <mergeCell ref="E1:H1"/>
    <mergeCell ref="I1:J1"/>
    <mergeCell ref="M1:T1"/>
    <mergeCell ref="A1:D1"/>
    <mergeCell ref="A3:A6"/>
    <mergeCell ref="B3:B6"/>
    <mergeCell ref="C3:C6"/>
    <mergeCell ref="E3:E6"/>
  </mergeCells>
  <pageMargins left="0.7" right="0.7" top="0.75" bottom="0.75" header="0.3" footer="0.3"/>
  <pageSetup paperSize="6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4" sqref="F3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Calculations</vt:lpstr>
      <vt:lpstr>sheet1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Sarah Brett</cp:lastModifiedBy>
  <dcterms:created xsi:type="dcterms:W3CDTF">2021-02-10T13:36:38Z</dcterms:created>
  <dcterms:modified xsi:type="dcterms:W3CDTF">2024-05-15T12:31:55Z</dcterms:modified>
</cp:coreProperties>
</file>