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Education Returned Responses\2021-0793 Llangollen Road Acrefair\"/>
    </mc:Choice>
  </mc:AlternateContent>
  <bookViews>
    <workbookView xWindow="240" yWindow="75" windowWidth="19980" windowHeight="8325"/>
  </bookViews>
  <sheets>
    <sheet name="Calculations" sheetId="1" r:id="rId1"/>
    <sheet name="Location Map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AB5" i="1" l="1"/>
  <c r="AB4" i="1"/>
  <c r="S6" i="1"/>
  <c r="S5" i="1"/>
  <c r="S4" i="1"/>
  <c r="S3" i="1"/>
  <c r="Z4" i="1" l="1"/>
  <c r="Z5" i="1"/>
  <c r="Y4" i="1"/>
  <c r="Y5" i="1"/>
  <c r="Y3" i="1" l="1"/>
  <c r="Z3" i="1" s="1"/>
  <c r="AB3" i="1" s="1"/>
  <c r="Q4" i="1"/>
  <c r="Q5" i="1"/>
  <c r="Q6" i="1"/>
  <c r="Q3" i="1"/>
  <c r="P4" i="1"/>
  <c r="P5" i="1"/>
  <c r="P6" i="1"/>
  <c r="P3" i="1"/>
  <c r="E10" i="1" l="1"/>
  <c r="F10" i="1"/>
  <c r="G10" i="1"/>
  <c r="H10" i="1"/>
  <c r="H9" i="1"/>
  <c r="G9" i="1"/>
  <c r="F9" i="1"/>
  <c r="E9" i="1"/>
  <c r="I9" i="1" l="1"/>
  <c r="I3" i="1" s="1"/>
  <c r="J10" i="1"/>
  <c r="J3" i="1" s="1"/>
</calcChain>
</file>

<file path=xl/comments1.xml><?xml version="1.0" encoding="utf-8"?>
<comments xmlns="http://schemas.openxmlformats.org/spreadsheetml/2006/main">
  <authors>
    <author>Donna Tait</author>
  </authors>
  <commentList>
    <comment ref="R2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Taken from PLASC 2023</t>
        </r>
      </text>
    </comment>
    <comment ref="G3" authorId="0" shapeId="0">
      <text>
        <r>
          <rPr>
            <b/>
            <sz val="9"/>
            <color indexed="81"/>
            <rFont val="Tahoma"/>
            <charset val="1"/>
          </rPr>
          <t>Donna Tait:</t>
        </r>
        <r>
          <rPr>
            <sz val="9"/>
            <color indexed="81"/>
            <rFont val="Tahoma"/>
            <charset val="1"/>
          </rPr>
          <t xml:space="preserve">
Planning email states 4 x 2/3 bed houses not sure of split</t>
        </r>
      </text>
    </comment>
    <comment ref="D6" authorId="0" shapeId="0">
      <text>
        <r>
          <rPr>
            <b/>
            <sz val="9"/>
            <color indexed="81"/>
            <rFont val="Tahoma"/>
            <family val="2"/>
          </rPr>
          <t>Donna Tait:</t>
        </r>
        <r>
          <rPr>
            <sz val="9"/>
            <color indexed="81"/>
            <rFont val="Tahoma"/>
            <family val="2"/>
          </rPr>
          <t xml:space="preserve">
used postcode for Airproducts factory as this postcode maps to lancaster road </t>
        </r>
      </text>
    </comment>
  </commentList>
</comments>
</file>

<file path=xl/sharedStrings.xml><?xml version="1.0" encoding="utf-8"?>
<sst xmlns="http://schemas.openxmlformats.org/spreadsheetml/2006/main" count="53" uniqueCount="48">
  <si>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</si>
  <si>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</si>
  <si>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</si>
  <si>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</si>
  <si>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</si>
  <si>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</si>
  <si>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Date to Planning  (21 days from date of email)</t>
  </si>
  <si>
    <t>Location (incl postcode)</t>
  </si>
  <si>
    <t>No. of 2+ Apartments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</si>
  <si>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</si>
  <si>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</si>
  <si>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</si>
  <si>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</si>
  <si>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</si>
  <si>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>School Cluster</t>
  </si>
  <si>
    <t>Number on Roll</t>
  </si>
  <si>
    <t xml:space="preserve">Education Contribution Required for Primary </t>
  </si>
  <si>
    <t>Education Contribution Required for Secondary</t>
  </si>
  <si>
    <t>Matthew Philips</t>
  </si>
  <si>
    <t>Rhiwabon</t>
  </si>
  <si>
    <t>P/2021/0793</t>
  </si>
  <si>
    <t>Former Air Products Site</t>
  </si>
  <si>
    <t>Llangollen Road</t>
  </si>
  <si>
    <t>Acrefair</t>
  </si>
  <si>
    <t>LL14 3HP</t>
  </si>
  <si>
    <t>Capacity 10%</t>
  </si>
  <si>
    <t>School Name</t>
  </si>
  <si>
    <t xml:space="preserve">School Name </t>
  </si>
  <si>
    <t>Ysgol Rhiwabon</t>
  </si>
  <si>
    <t>Capacity 10% (recommended surplus required)</t>
  </si>
  <si>
    <t>St Mary's Ruabon (Faith)</t>
  </si>
  <si>
    <t>Ysgol Acrefair (English)</t>
  </si>
  <si>
    <t>Rhosymedre School (English)</t>
  </si>
  <si>
    <t>Ysgol Min Y Ddol (Welsh)</t>
  </si>
  <si>
    <t xml:space="preserve">Information required from Planning </t>
  </si>
  <si>
    <t>Ysgol Morgan Llwyd</t>
  </si>
  <si>
    <t>St Joseph's High School</t>
  </si>
  <si>
    <t>Nearest Primary School (GIS Mappng) (Miles)</t>
  </si>
  <si>
    <t>Number of Contributions already received (exceed 5)</t>
  </si>
  <si>
    <t>Capacity of school (including 10% Surplus Recommended by School Organisation Code)</t>
  </si>
  <si>
    <t>Overcapacity (when 10% surplus applied)</t>
  </si>
  <si>
    <t>Nearest Secondary  School (GIS Mappng) (Miles)</t>
  </si>
  <si>
    <t>Capacity of School (including 10% Surplus Recommended by School Organisation Code)</t>
  </si>
  <si>
    <t>Published Capacity of School (Taken from Parents Guide 2023)</t>
  </si>
  <si>
    <t>Primary (Pupils Generated)</t>
  </si>
  <si>
    <t>Secondary (Pupils Generated)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</si>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</sst>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£&quot;* #,##0.00_-;\-&quot;£&quot;* #,##0.00_-;_-&quot;£&quot;* &quot;-&quot;??_-;_-@_-"/>
    <numFmt numFmtId="164" formatCode="&quot;£&quot;#,##0.00"/>
  </numFmts>
  <fonts count="14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/>
    <xf numFmtId="0" fontId="3" fillId="2" borderId="4" xfId="0" applyFont="1" applyFill="1" applyBorder="1" applyAlignment="1">
      <alignment horizontal="center" vertical="center"/>
    </xf>
    <xf numFmtId="44" fontId="0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horizontal="right"/>
    </xf>
    <xf numFmtId="0" fontId="11" fillId="5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0" borderId="0" xfId="0" applyFill="1" applyBorder="1"/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/>
    <xf numFmtId="164" fontId="0" fillId="0" borderId="0" xfId="1" applyNumberFormat="1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6</xdr:row>
      <xdr:rowOff>0</xdr:rowOff>
    </xdr:from>
    <xdr:to>
      <xdr:col>15</xdr:col>
      <xdr:colOff>256533</xdr:colOff>
      <xdr:row>28</xdr:row>
      <xdr:rowOff>104776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36" t="9539" r="54480" b="16212"/>
        <a:stretch/>
      </xdr:blipFill>
      <xdr:spPr>
        <a:xfrm>
          <a:off x="352424" y="1143000"/>
          <a:ext cx="9048109" cy="4295776"/>
        </a:xfrm>
        <a:prstGeom prst="rect">
          <a:avLst/>
        </a:prstGeom>
      </xdr:spPr>
    </xdr:pic>
    <xdr:clientData/>
  </xdr:twoCellAnchor>
  <xdr:twoCellAnchor editAs="oneCell">
    <xdr:from>
      <xdr:col>15</xdr:col>
      <xdr:colOff>571500</xdr:colOff>
      <xdr:row>4</xdr:row>
      <xdr:rowOff>66675</xdr:rowOff>
    </xdr:from>
    <xdr:to>
      <xdr:col>28</xdr:col>
      <xdr:colOff>492932</xdr:colOff>
      <xdr:row>32</xdr:row>
      <xdr:rowOff>140296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15500" y="828675"/>
          <a:ext cx="7846232" cy="54076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C12"/>
  <sheetViews>
    <sheetView tabSelected="1" workbookViewId="0">
      <selection activeCell="L18" sqref="L18"/>
    </sheetView>
  </sheetViews>
  <sheetFormatPr defaultRowHeight="15" x14ac:dyDescent="0.25"/>
  <cols>
    <col min="1" max="1" width="14.42578125" customWidth="1"/>
    <col min="2" max="2" width="14" bestFit="1" customWidth="1"/>
    <col min="3" max="3" width="12.42578125" customWidth="1"/>
    <col min="4" max="4" width="10.140625" customWidth="1"/>
    <col min="11" max="11" width="11.28515625" customWidth="1"/>
    <col min="12" max="12" width="12.7109375" customWidth="1"/>
    <col min="13" max="13" width="10.5703125" customWidth="1"/>
    <col min="14" max="14" width="12" customWidth="1"/>
    <col min="15" max="17" width="11.7109375" customWidth="1"/>
    <col min="19" max="19" width="20.140625" customWidth="1"/>
    <col min="20" max="21" width="11.7109375" customWidth="1"/>
    <col min="23" max="23" width="13.28515625" customWidth="1"/>
    <col min="26" max="26" width="11.85546875" customWidth="1"/>
    <col min="28" max="28" width="22" customWidth="1"/>
    <col min="29" max="29" width="14.28515625" customWidth="1"/>
  </cols>
  <sheetData>
    <row r="1" spans="1:29" ht="15.75" thickBot="1" x14ac:dyDescent="0.3">
      <c r="A1" s="8"/>
      <c r="B1" s="8"/>
      <c r="C1" s="8"/>
      <c r="D1" s="8"/>
      <c r="E1" s="20" t="s">
        <v>0</v>
      </c>
      <c r="F1" s="21"/>
      <c r="G1" s="21"/>
      <c r="H1" s="22"/>
      <c r="I1" s="23" t="s">
        <v>1</v>
      </c>
      <c r="J1" s="24"/>
      <c r="K1" s="2"/>
      <c r="L1" s="23" t="s">
        <v>2</v>
      </c>
      <c r="M1" s="25"/>
      <c r="N1" s="25"/>
      <c r="O1" s="25"/>
      <c r="P1" s="25"/>
      <c r="Q1" s="25"/>
      <c r="R1" s="25"/>
      <c r="S1" s="25"/>
      <c r="T1" s="24"/>
      <c r="U1" s="2"/>
      <c r="V1" s="23" t="s">
        <v>3</v>
      </c>
      <c r="W1" s="25"/>
      <c r="X1" s="25"/>
      <c r="Y1" s="25"/>
      <c r="Z1" s="25"/>
      <c r="AA1" s="25"/>
      <c r="AB1" s="25"/>
      <c r="AC1" s="24"/>
    </row>
    <row r="2" spans="1:29" ht="102.75" thickBot="1" x14ac:dyDescent="0.3">
      <c r="A2" s="9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4" t="s">
        <v>12</v>
      </c>
      <c r="J2" s="4" t="s">
        <v>13</v>
      </c>
      <c r="K2" s="4" t="s">
        <v>26</v>
      </c>
      <c r="L2" s="4" t="s">
        <v>37</v>
      </c>
      <c r="M2" s="4" t="s">
        <v>14</v>
      </c>
      <c r="N2" s="4" t="s">
        <v>38</v>
      </c>
      <c r="O2" s="4" t="s">
        <v>43</v>
      </c>
      <c r="P2" s="4" t="s">
        <v>29</v>
      </c>
      <c r="Q2" s="4" t="s">
        <v>39</v>
      </c>
      <c r="R2" s="4" t="s">
        <v>15</v>
      </c>
      <c r="S2" s="4" t="s">
        <v>40</v>
      </c>
      <c r="T2" s="4" t="s">
        <v>16</v>
      </c>
      <c r="U2" s="4" t="s">
        <v>27</v>
      </c>
      <c r="V2" s="4" t="s">
        <v>41</v>
      </c>
      <c r="W2" s="4" t="s">
        <v>38</v>
      </c>
      <c r="X2" s="4" t="s">
        <v>43</v>
      </c>
      <c r="Y2" s="4" t="s">
        <v>25</v>
      </c>
      <c r="Z2" s="4" t="s">
        <v>42</v>
      </c>
      <c r="AA2" s="4" t="s">
        <v>15</v>
      </c>
      <c r="AB2" s="4" t="s">
        <v>40</v>
      </c>
      <c r="AC2" s="4" t="s">
        <v>17</v>
      </c>
    </row>
    <row r="3" spans="1:29" ht="39.950000000000003" customHeight="1" thickBot="1" x14ac:dyDescent="0.3">
      <c r="A3" s="28" t="s">
        <v>20</v>
      </c>
      <c r="B3" s="28" t="s">
        <v>18</v>
      </c>
      <c r="C3" s="29">
        <v>44418</v>
      </c>
      <c r="D3" s="10" t="s">
        <v>21</v>
      </c>
      <c r="E3" s="26">
        <v>0</v>
      </c>
      <c r="F3" s="26">
        <v>0</v>
      </c>
      <c r="G3" s="26">
        <v>4</v>
      </c>
      <c r="H3" s="26">
        <v>17</v>
      </c>
      <c r="I3" s="27">
        <f>I9</f>
        <v>6.1899999999999995</v>
      </c>
      <c r="J3" s="27">
        <f>J10</f>
        <v>6.0699999999999994</v>
      </c>
      <c r="K3" s="11" t="s">
        <v>30</v>
      </c>
      <c r="L3" s="10">
        <v>1.6890000000000001</v>
      </c>
      <c r="M3" s="28" t="s">
        <v>19</v>
      </c>
      <c r="N3" s="19" t="s">
        <v>34</v>
      </c>
      <c r="O3" s="10">
        <v>168</v>
      </c>
      <c r="P3" s="12">
        <f>O3/10</f>
        <v>16.8</v>
      </c>
      <c r="Q3" s="12">
        <f>O3-P3</f>
        <v>151.19999999999999</v>
      </c>
      <c r="R3" s="10">
        <v>194</v>
      </c>
      <c r="S3" s="10" t="str">
        <f>IF(R3&gt;Q3,"Yes","No")</f>
        <v>Yes</v>
      </c>
      <c r="T3" s="19" t="s">
        <v>46</v>
      </c>
      <c r="U3" s="11" t="s">
        <v>28</v>
      </c>
      <c r="V3" s="10">
        <v>1.302</v>
      </c>
      <c r="W3" s="19" t="s">
        <v>34</v>
      </c>
      <c r="X3" s="10">
        <v>655</v>
      </c>
      <c r="Y3" s="10">
        <f>X3/10</f>
        <v>65.5</v>
      </c>
      <c r="Z3" s="10">
        <f>X3-Y3</f>
        <v>589.5</v>
      </c>
      <c r="AA3" s="10">
        <v>539</v>
      </c>
      <c r="AB3" s="10" t="str">
        <f>IF(AA3&gt;Z3, "Yes", "No")</f>
        <v>No</v>
      </c>
      <c r="AC3" s="19" t="s">
        <v>47</v>
      </c>
    </row>
    <row r="4" spans="1:29" ht="39.950000000000003" customHeight="1" thickBot="1" x14ac:dyDescent="0.3">
      <c r="A4" s="28"/>
      <c r="B4" s="28"/>
      <c r="C4" s="28"/>
      <c r="D4" s="10" t="s">
        <v>22</v>
      </c>
      <c r="E4" s="26"/>
      <c r="F4" s="26"/>
      <c r="G4" s="26"/>
      <c r="H4" s="26"/>
      <c r="I4" s="27"/>
      <c r="J4" s="27"/>
      <c r="K4" s="11" t="s">
        <v>31</v>
      </c>
      <c r="L4" s="10">
        <v>0.36</v>
      </c>
      <c r="M4" s="28"/>
      <c r="N4" s="19"/>
      <c r="O4" s="10">
        <v>199</v>
      </c>
      <c r="P4" s="12">
        <f t="shared" ref="P4:P6" si="0">O4/10</f>
        <v>19.899999999999999</v>
      </c>
      <c r="Q4" s="12">
        <f t="shared" ref="Q4:Q6" si="1">O4-P4</f>
        <v>179.1</v>
      </c>
      <c r="R4" s="10">
        <v>191</v>
      </c>
      <c r="S4" s="10" t="str">
        <f>IF(R4&gt;Q4,"Yes","No")</f>
        <v>Yes</v>
      </c>
      <c r="T4" s="19"/>
      <c r="U4" s="11" t="s">
        <v>35</v>
      </c>
      <c r="V4" s="11">
        <v>7.617</v>
      </c>
      <c r="W4" s="19"/>
      <c r="X4" s="10">
        <v>965</v>
      </c>
      <c r="Y4" s="10">
        <f t="shared" ref="Y4:Y5" si="2">X4/10</f>
        <v>96.5</v>
      </c>
      <c r="Z4" s="10">
        <f t="shared" ref="Z4:Z5" si="3">X4-Y4</f>
        <v>868.5</v>
      </c>
      <c r="AA4" s="10">
        <v>793</v>
      </c>
      <c r="AB4" s="10" t="str">
        <f>IF(AA4&gt;Z4, "Yes", "No")</f>
        <v>No</v>
      </c>
      <c r="AC4" s="19"/>
    </row>
    <row r="5" spans="1:29" ht="39.950000000000003" customHeight="1" thickBot="1" x14ac:dyDescent="0.3">
      <c r="A5" s="28"/>
      <c r="B5" s="28"/>
      <c r="C5" s="28"/>
      <c r="D5" s="10" t="s">
        <v>23</v>
      </c>
      <c r="E5" s="26"/>
      <c r="F5" s="26"/>
      <c r="G5" s="26"/>
      <c r="H5" s="26"/>
      <c r="I5" s="27"/>
      <c r="J5" s="27"/>
      <c r="K5" s="11" t="s">
        <v>32</v>
      </c>
      <c r="L5" s="13">
        <v>0.77300000000000002</v>
      </c>
      <c r="M5" s="28"/>
      <c r="N5" s="19"/>
      <c r="O5" s="13">
        <v>210</v>
      </c>
      <c r="P5" s="12">
        <f t="shared" si="0"/>
        <v>21</v>
      </c>
      <c r="Q5" s="12">
        <f t="shared" si="1"/>
        <v>189</v>
      </c>
      <c r="R5" s="13">
        <v>209</v>
      </c>
      <c r="S5" s="10" t="str">
        <f>IF(R5&gt;Q5,"Yes","No")</f>
        <v>Yes</v>
      </c>
      <c r="T5" s="19"/>
      <c r="U5" s="11" t="s">
        <v>36</v>
      </c>
      <c r="V5" s="11">
        <v>6.0759999999999996</v>
      </c>
      <c r="W5" s="19"/>
      <c r="X5" s="13">
        <v>685</v>
      </c>
      <c r="Y5" s="10">
        <f t="shared" si="2"/>
        <v>68.5</v>
      </c>
      <c r="Z5" s="10">
        <f t="shared" si="3"/>
        <v>616.5</v>
      </c>
      <c r="AA5" s="13">
        <v>722</v>
      </c>
      <c r="AB5" s="10" t="str">
        <f>IF(AA5&gt;Z5, "Yes", "No")</f>
        <v>Yes</v>
      </c>
      <c r="AC5" s="19"/>
    </row>
    <row r="6" spans="1:29" ht="39.950000000000003" customHeight="1" thickBot="1" x14ac:dyDescent="0.3">
      <c r="A6" s="28"/>
      <c r="B6" s="28"/>
      <c r="C6" s="28"/>
      <c r="D6" s="13" t="s">
        <v>24</v>
      </c>
      <c r="E6" s="26"/>
      <c r="F6" s="26"/>
      <c r="G6" s="26"/>
      <c r="H6" s="26"/>
      <c r="I6" s="27"/>
      <c r="J6" s="27"/>
      <c r="K6" s="11" t="s">
        <v>33</v>
      </c>
      <c r="L6" s="14">
        <v>0.93200000000000005</v>
      </c>
      <c r="M6" s="28"/>
      <c r="N6" s="19"/>
      <c r="O6" s="14">
        <v>140</v>
      </c>
      <c r="P6" s="12">
        <f t="shared" si="0"/>
        <v>14</v>
      </c>
      <c r="Q6" s="12">
        <f t="shared" si="1"/>
        <v>126</v>
      </c>
      <c r="R6" s="14">
        <v>103</v>
      </c>
      <c r="S6" s="10" t="str">
        <f>IF(R6&gt;Q6,"Yes","No")</f>
        <v>No</v>
      </c>
      <c r="T6" s="19"/>
      <c r="U6" s="15"/>
      <c r="V6" s="16"/>
      <c r="W6" s="19"/>
      <c r="X6" s="16"/>
      <c r="Y6" s="16"/>
      <c r="Z6" s="16"/>
      <c r="AA6" s="16"/>
      <c r="AB6" s="16"/>
      <c r="AC6" s="19"/>
    </row>
    <row r="7" spans="1:29" x14ac:dyDescent="0.25">
      <c r="A7" s="5"/>
      <c r="B7" s="6"/>
      <c r="C7" s="6"/>
      <c r="D7" s="6"/>
      <c r="E7" s="6"/>
      <c r="F7" s="6"/>
      <c r="G7" s="6"/>
      <c r="H7" s="6"/>
      <c r="I7" s="6"/>
      <c r="J7" s="6"/>
    </row>
    <row r="8" spans="1:29" x14ac:dyDescent="0.25">
      <c r="A8" s="6"/>
      <c r="B8" s="6"/>
      <c r="C8" s="6"/>
      <c r="D8" s="6"/>
      <c r="E8" s="6"/>
      <c r="F8" s="6"/>
      <c r="G8" s="6"/>
      <c r="H8" s="6"/>
      <c r="I8" s="6"/>
      <c r="J8" s="6"/>
    </row>
    <row r="9" spans="1:29" x14ac:dyDescent="0.25">
      <c r="A9" s="6"/>
      <c r="B9" s="6"/>
      <c r="C9" s="18" t="s">
        <v>44</v>
      </c>
      <c r="D9" s="18"/>
      <c r="E9" s="17">
        <f>E3*0.07</f>
        <v>0</v>
      </c>
      <c r="F9" s="17">
        <f>F3*0.12</f>
        <v>0</v>
      </c>
      <c r="G9" s="17">
        <f>G3*0.23</f>
        <v>0.92</v>
      </c>
      <c r="H9" s="17">
        <f>H3*0.31</f>
        <v>5.27</v>
      </c>
      <c r="I9" s="7">
        <f>SUM(E9:H9)</f>
        <v>6.1899999999999995</v>
      </c>
      <c r="J9" s="7"/>
      <c r="K9" s="1"/>
      <c r="S9" s="31"/>
      <c r="T9" s="34"/>
      <c r="U9" s="3"/>
      <c r="AB9" s="31"/>
      <c r="AC9" s="34"/>
    </row>
    <row r="10" spans="1:29" x14ac:dyDescent="0.25">
      <c r="A10" s="6"/>
      <c r="B10" s="6"/>
      <c r="C10" s="18" t="s">
        <v>45</v>
      </c>
      <c r="D10" s="18"/>
      <c r="E10" s="17">
        <f>E3*0.04</f>
        <v>0</v>
      </c>
      <c r="F10" s="17">
        <f>F3*0.07</f>
        <v>0</v>
      </c>
      <c r="G10" s="17">
        <f>G3*0.2</f>
        <v>0.8</v>
      </c>
      <c r="H10" s="17">
        <f>H3*0.31</f>
        <v>5.27</v>
      </c>
      <c r="I10" s="7"/>
      <c r="J10" s="7">
        <f>SUM(E10:I10)</f>
        <v>6.0699999999999994</v>
      </c>
      <c r="K10" s="1"/>
      <c r="S10" s="31"/>
      <c r="T10" s="31"/>
      <c r="AB10" s="31"/>
      <c r="AC10" s="31"/>
    </row>
    <row r="11" spans="1:29" x14ac:dyDescent="0.25">
      <c r="C11" s="32"/>
      <c r="D11" s="32"/>
      <c r="E11" s="30"/>
      <c r="F11" s="30"/>
      <c r="G11" s="30"/>
      <c r="H11" s="30"/>
      <c r="I11" s="31"/>
      <c r="J11" s="31"/>
      <c r="S11" s="31"/>
      <c r="T11" s="34"/>
      <c r="AB11" s="31"/>
      <c r="AC11" s="34"/>
    </row>
    <row r="12" spans="1:29" x14ac:dyDescent="0.25">
      <c r="C12" s="33"/>
      <c r="D12" s="33"/>
      <c r="E12" s="30"/>
      <c r="F12" s="30"/>
      <c r="G12" s="30"/>
      <c r="H12" s="30"/>
      <c r="I12" s="31"/>
      <c r="J12" s="31"/>
    </row>
  </sheetData>
  <mergeCells count="20">
    <mergeCell ref="A3:A6"/>
    <mergeCell ref="B3:B6"/>
    <mergeCell ref="C3:C6"/>
    <mergeCell ref="E3:E6"/>
    <mergeCell ref="F3:F6"/>
    <mergeCell ref="E1:H1"/>
    <mergeCell ref="I1:J1"/>
    <mergeCell ref="L1:T1"/>
    <mergeCell ref="V1:AC1"/>
    <mergeCell ref="G3:G6"/>
    <mergeCell ref="W3:W6"/>
    <mergeCell ref="AC3:AC6"/>
    <mergeCell ref="H3:H6"/>
    <mergeCell ref="I3:I6"/>
    <mergeCell ref="J3:J6"/>
    <mergeCell ref="M3:M6"/>
    <mergeCell ref="N3:N6"/>
    <mergeCell ref="C9:D9"/>
    <mergeCell ref="C10:D10"/>
    <mergeCell ref="T3:T6"/>
  </mergeCells>
  <pageMargins left="0.7" right="0.7" top="0.75" bottom="0.75" header="0.3" footer="0.3"/>
  <pageSetup paperSize="66" scale="84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workbookViewId="0">
      <selection activeCell="N35" sqref="N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Calculations</vt:lpstr>
      <vt:lpstr>Location Map</vt:lpstr>
      <vt:lpstr>Sheet3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cp:lastPrinted>2023-05-16T12:04:32Z</cp:lastPrinted>
  <dcterms:created xsi:type="dcterms:W3CDTF">2021-02-10T13:36:38Z</dcterms:created>
  <dcterms:modified xsi:type="dcterms:W3CDTF">2023-06-20T09:09:18Z</dcterms:modified>
</cp:coreProperties>
</file>