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2020-0430 Westerdale Rhos\"/>
    </mc:Choice>
  </mc:AlternateContent>
  <bookViews>
    <workbookView xWindow="240" yWindow="75" windowWidth="19980" windowHeight="8325"/>
  </bookViews>
  <sheets>
    <sheet name="Westerdale" sheetId="1" r:id="rId1"/>
    <sheet name="Location Map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AB5" i="1" l="1"/>
  <c r="AB4" i="1"/>
  <c r="AB3" i="1"/>
  <c r="S6" i="1"/>
  <c r="S5" i="1"/>
  <c r="S4" i="1"/>
  <c r="S3" i="1"/>
  <c r="Z5" i="1" l="1"/>
  <c r="Z4" i="1"/>
  <c r="Y5" i="1"/>
  <c r="Y4" i="1"/>
  <c r="Y3" i="1" l="1"/>
  <c r="Z3" i="1" s="1"/>
  <c r="Q4" i="1"/>
  <c r="Q5" i="1"/>
  <c r="P4" i="1"/>
  <c r="P5" i="1"/>
  <c r="P6" i="1"/>
  <c r="Q6" i="1" s="1"/>
  <c r="P3" i="1"/>
  <c r="Q3" i="1" s="1"/>
  <c r="H10" i="1" l="1"/>
  <c r="H9" i="1"/>
  <c r="G10" i="1"/>
  <c r="G9" i="1"/>
  <c r="F10" i="1"/>
  <c r="F9" i="1"/>
  <c r="E10" i="1"/>
  <c r="J10" i="1" s="1"/>
  <c r="J3" i="1" s="1"/>
  <c r="E9" i="1"/>
  <c r="I9" i="1" s="1"/>
  <c r="I3" i="1" s="1"/>
</calcChain>
</file>

<file path=xl/sharedStrings.xml><?xml version="1.0" encoding="utf-8"?>
<sst xmlns="http://schemas.openxmlformats.org/spreadsheetml/2006/main" count="53" uniqueCount="44">
  <si>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</si>
  <si>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</si>
  <si>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</si>
  <si>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</si>
  <si>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</si>
  <si>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</si>
  <si>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Date to Planning  (21 days from date of email)</t>
  </si>
  <si>
    <t>Location (incl postcode)</t>
  </si>
  <si>
    <t>No. of 2+ Apartments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</si>
  <si>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</si>
  <si>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</si>
  <si>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</si>
  <si>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</si>
  <si>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</si>
  <si>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>School Cluster</t>
  </si>
  <si>
    <t xml:space="preserve">Education Contribution Required for Primary </t>
  </si>
  <si>
    <t>Education Contribution Required for Secondary</t>
  </si>
  <si>
    <t>P/2020/0430</t>
  </si>
  <si>
    <t>Sharon Holman</t>
  </si>
  <si>
    <t>Westerdale</t>
  </si>
  <si>
    <t>Hill Street</t>
  </si>
  <si>
    <t>Rhos</t>
  </si>
  <si>
    <t>LL14 1LP</t>
  </si>
  <si>
    <t>Grango</t>
  </si>
  <si>
    <t>School Name</t>
  </si>
  <si>
    <t xml:space="preserve">St Mary's Ruabon (Faith) </t>
  </si>
  <si>
    <t xml:space="preserve"> Ysgol I.D Hooson (Welsh) </t>
  </si>
  <si>
    <t>Capacity 10% (recommended surplus required)</t>
  </si>
  <si>
    <t>Ysgol Y Grango</t>
  </si>
  <si>
    <t>Ysgol Morgan Llwyd</t>
  </si>
  <si>
    <t>Ysgol Yr Hafod (English)</t>
  </si>
  <si>
    <t>Maes Y Mynydd (English)</t>
  </si>
  <si>
    <t>Information required from Planning</t>
  </si>
  <si>
    <t>St Joseph's High School</t>
  </si>
  <si>
    <t>Nearest Primary School (GIS Mapping) (Miles)</t>
  </si>
  <si>
    <t>Number of Contributions already received (exceed 5)</t>
  </si>
  <si>
    <t>Published Capacity of School (Taken from Parents Guide 2023)</t>
  </si>
  <si>
    <t>Capacity of School (Including 10% Surplus Recommended by School Organisation Code)</t>
  </si>
  <si>
    <t>Nearest Secondary  School (GIS Mapping) (Miles)</t>
  </si>
  <si>
    <t>Number on Roll (Taken from PLASC 2023)</t>
  </si>
  <si>
    <t>Overcapacity (when 10% surplus applied)</t>
  </si>
  <si>
    <t>Primary (Pupils Generated)</t>
  </si>
  <si>
    <t>Secondary (Pupils Generated)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</si>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</sst>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/>
    <xf numFmtId="0" fontId="0" fillId="0" borderId="0" xfId="0" applyBorder="1"/>
    <xf numFmtId="164" fontId="0" fillId="0" borderId="0" xfId="0" applyNumberFormat="1" applyBorder="1"/>
    <xf numFmtId="0" fontId="5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7" xfId="0" applyBorder="1"/>
    <xf numFmtId="0" fontId="0" fillId="0" borderId="0" xfId="0" applyFill="1" applyBorder="1"/>
    <xf numFmtId="0" fontId="0" fillId="0" borderId="8" xfId="0" applyFill="1" applyBorder="1"/>
    <xf numFmtId="164" fontId="0" fillId="0" borderId="0" xfId="0" applyNumberFormat="1" applyFill="1" applyBorder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352426</xdr:colOff>
      <xdr:row>2</xdr:row>
      <xdr:rowOff>38099</xdr:rowOff>
    </xdr:from>
    <xdr:to>
      <xdr:col>26</xdr:col>
      <xdr:colOff>180976</xdr:colOff>
      <xdr:row>47</xdr:row>
      <xdr:rowOff>76200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153" t="11946" r="10978" b="4340"/>
        <a:stretch/>
      </xdr:blipFill>
      <xdr:spPr>
        <a:xfrm>
          <a:off x="4010026" y="419099"/>
          <a:ext cx="12020550" cy="8610601"/>
        </a:xfrm>
        <a:prstGeom prst="rect">
          <a:avLst/>
        </a:prstGeom>
      </xdr:spPr>
    </xdr:pic>
    <xdr:clientData/>
  </xdr:twoCellAnchor>
  <xdr:twoCellAnchor editAs="oneCell">
    <xdr:from>
      <xdr:col>27</xdr:col>
      <xdr:colOff>381000</xdr:colOff>
      <xdr:row>7</xdr:row>
      <xdr:rowOff>38100</xdr:rowOff>
    </xdr:from>
    <xdr:to>
      <xdr:col>46</xdr:col>
      <xdr:colOff>19050</xdr:colOff>
      <xdr:row>30</xdr:row>
      <xdr:rowOff>152400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958" t="16335" r="50601" b="17503"/>
        <a:stretch/>
      </xdr:blipFill>
      <xdr:spPr>
        <a:xfrm>
          <a:off x="16840200" y="1371600"/>
          <a:ext cx="11220450" cy="449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workbookViewId="0">
      <selection activeCell="Q17" sqref="Q17"/>
    </sheetView>
  </sheetViews>
  <sheetFormatPr defaultRowHeight="15" x14ac:dyDescent="0.25"/>
  <cols>
    <col min="1" max="1" width="14.42578125" customWidth="1"/>
    <col min="2" max="2" width="13.28515625" bestFit="1" customWidth="1"/>
    <col min="3" max="3" width="11.7109375" customWidth="1"/>
    <col min="4" max="4" width="11.28515625" customWidth="1"/>
    <col min="14" max="14" width="11.85546875" customWidth="1"/>
    <col min="15" max="17" width="9.85546875" customWidth="1"/>
    <col min="19" max="19" width="21.85546875" customWidth="1"/>
    <col min="20" max="21" width="10.42578125" customWidth="1"/>
    <col min="23" max="23" width="11.28515625" customWidth="1"/>
    <col min="28" max="28" width="23.5703125" customWidth="1"/>
    <col min="29" max="29" width="14.28515625" customWidth="1"/>
  </cols>
  <sheetData>
    <row r="1" spans="1:29" ht="15.75" thickBot="1" x14ac:dyDescent="0.3">
      <c r="A1" s="5"/>
      <c r="B1" s="5"/>
      <c r="C1" s="5"/>
      <c r="D1" s="5"/>
      <c r="E1" s="23" t="s">
        <v>0</v>
      </c>
      <c r="F1" s="23"/>
      <c r="G1" s="23"/>
      <c r="H1" s="23"/>
      <c r="I1" s="19" t="s">
        <v>1</v>
      </c>
      <c r="J1" s="19"/>
      <c r="K1" s="6"/>
      <c r="L1" s="19" t="s">
        <v>2</v>
      </c>
      <c r="M1" s="19"/>
      <c r="N1" s="19"/>
      <c r="O1" s="19"/>
      <c r="P1" s="19"/>
      <c r="Q1" s="19"/>
      <c r="R1" s="19"/>
      <c r="S1" s="19"/>
      <c r="T1" s="19"/>
      <c r="U1" s="6"/>
      <c r="V1" s="19" t="s">
        <v>3</v>
      </c>
      <c r="W1" s="19"/>
      <c r="X1" s="19"/>
      <c r="Y1" s="19"/>
      <c r="Z1" s="19"/>
      <c r="AA1" s="19"/>
      <c r="AB1" s="19"/>
      <c r="AC1" s="19"/>
    </row>
    <row r="2" spans="1:29" ht="128.25" thickBot="1" x14ac:dyDescent="0.3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8" t="s">
        <v>12</v>
      </c>
      <c r="J2" s="8" t="s">
        <v>13</v>
      </c>
      <c r="K2" s="8" t="s">
        <v>24</v>
      </c>
      <c r="L2" s="8" t="s">
        <v>34</v>
      </c>
      <c r="M2" s="8" t="s">
        <v>14</v>
      </c>
      <c r="N2" s="8" t="s">
        <v>35</v>
      </c>
      <c r="O2" s="8" t="s">
        <v>36</v>
      </c>
      <c r="P2" s="8" t="s">
        <v>27</v>
      </c>
      <c r="Q2" s="8" t="s">
        <v>37</v>
      </c>
      <c r="R2" s="8" t="s">
        <v>39</v>
      </c>
      <c r="S2" s="8" t="s">
        <v>40</v>
      </c>
      <c r="T2" s="8" t="s">
        <v>15</v>
      </c>
      <c r="U2" s="8" t="s">
        <v>24</v>
      </c>
      <c r="V2" s="8" t="s">
        <v>38</v>
      </c>
      <c r="W2" s="8" t="s">
        <v>35</v>
      </c>
      <c r="X2" s="8" t="s">
        <v>36</v>
      </c>
      <c r="Y2" s="8" t="s">
        <v>27</v>
      </c>
      <c r="Z2" s="8" t="s">
        <v>37</v>
      </c>
      <c r="AA2" s="8" t="s">
        <v>39</v>
      </c>
      <c r="AB2" s="8" t="s">
        <v>40</v>
      </c>
      <c r="AC2" s="8" t="s">
        <v>16</v>
      </c>
    </row>
    <row r="3" spans="1:29" ht="39.950000000000003" customHeight="1" thickBot="1" x14ac:dyDescent="0.3">
      <c r="A3" s="30" t="s">
        <v>17</v>
      </c>
      <c r="B3" s="30" t="s">
        <v>18</v>
      </c>
      <c r="C3" s="31">
        <v>44056</v>
      </c>
      <c r="D3" s="9" t="s">
        <v>19</v>
      </c>
      <c r="E3" s="20">
        <v>0</v>
      </c>
      <c r="F3" s="20">
        <v>6</v>
      </c>
      <c r="G3" s="20">
        <v>0</v>
      </c>
      <c r="H3" s="20">
        <v>0</v>
      </c>
      <c r="I3" s="22">
        <f>I9</f>
        <v>0.72</v>
      </c>
      <c r="J3" s="22">
        <f>J10</f>
        <v>0.42000000000000004</v>
      </c>
      <c r="K3" s="10" t="s">
        <v>25</v>
      </c>
      <c r="L3" s="10">
        <v>2.0630000000000002</v>
      </c>
      <c r="M3" s="20" t="s">
        <v>23</v>
      </c>
      <c r="N3" s="21" t="s">
        <v>32</v>
      </c>
      <c r="O3" s="10">
        <v>168</v>
      </c>
      <c r="P3" s="10">
        <f>O3/10</f>
        <v>16.8</v>
      </c>
      <c r="Q3" s="10">
        <f>O3-P3</f>
        <v>151.19999999999999</v>
      </c>
      <c r="R3" s="10">
        <v>194</v>
      </c>
      <c r="S3" s="10" t="str">
        <f>IF(R3&gt;Q3,"Yes","No")</f>
        <v>Yes</v>
      </c>
      <c r="T3" s="32" t="s">
        <v>43</v>
      </c>
      <c r="U3" s="9" t="s">
        <v>28</v>
      </c>
      <c r="V3" s="9">
        <v>0.60199999999999998</v>
      </c>
      <c r="W3" s="21" t="s">
        <v>32</v>
      </c>
      <c r="X3" s="9">
        <v>590</v>
      </c>
      <c r="Y3" s="9">
        <f>X3/10</f>
        <v>59</v>
      </c>
      <c r="Z3" s="9">
        <f>X3-Y3</f>
        <v>531</v>
      </c>
      <c r="AA3" s="9">
        <v>561</v>
      </c>
      <c r="AB3" s="9" t="str">
        <f>IF(AA3&gt;Z3,"Yes","No")</f>
        <v>Yes</v>
      </c>
      <c r="AC3" s="32" t="s">
        <v>43</v>
      </c>
    </row>
    <row r="4" spans="1:29" ht="39.950000000000003" customHeight="1" thickBot="1" x14ac:dyDescent="0.3">
      <c r="A4" s="30"/>
      <c r="B4" s="30"/>
      <c r="C4" s="30"/>
      <c r="D4" s="9" t="s">
        <v>20</v>
      </c>
      <c r="E4" s="20"/>
      <c r="F4" s="20"/>
      <c r="G4" s="20"/>
      <c r="H4" s="20"/>
      <c r="I4" s="22"/>
      <c r="J4" s="22"/>
      <c r="K4" s="10" t="s">
        <v>26</v>
      </c>
      <c r="L4" s="10">
        <v>0.91300000000000003</v>
      </c>
      <c r="M4" s="20"/>
      <c r="N4" s="21"/>
      <c r="O4" s="10">
        <v>315</v>
      </c>
      <c r="P4" s="10">
        <f t="shared" ref="P4:P6" si="0">O4/10</f>
        <v>31.5</v>
      </c>
      <c r="Q4" s="10">
        <f t="shared" ref="Q4:Q6" si="1">O4-P4</f>
        <v>283.5</v>
      </c>
      <c r="R4" s="10">
        <v>224</v>
      </c>
      <c r="S4" s="10" t="str">
        <f>IF(R4&gt;Q4,"Yes","No")</f>
        <v>No</v>
      </c>
      <c r="T4" s="32"/>
      <c r="U4" s="10" t="s">
        <v>29</v>
      </c>
      <c r="V4" s="10">
        <v>5.125</v>
      </c>
      <c r="W4" s="21"/>
      <c r="X4" s="9">
        <v>965</v>
      </c>
      <c r="Y4" s="9">
        <f>X4/10</f>
        <v>96.5</v>
      </c>
      <c r="Z4" s="9">
        <f>X4-Y4</f>
        <v>868.5</v>
      </c>
      <c r="AA4" s="9">
        <v>793</v>
      </c>
      <c r="AB4" s="9" t="str">
        <f>IF(AA4&gt;Z4,"Yes","No")</f>
        <v>No</v>
      </c>
      <c r="AC4" s="32"/>
    </row>
    <row r="5" spans="1:29" ht="39.950000000000003" customHeight="1" thickBot="1" x14ac:dyDescent="0.3">
      <c r="A5" s="30"/>
      <c r="B5" s="30"/>
      <c r="C5" s="30"/>
      <c r="D5" s="9" t="s">
        <v>21</v>
      </c>
      <c r="E5" s="20"/>
      <c r="F5" s="20"/>
      <c r="G5" s="20"/>
      <c r="H5" s="20"/>
      <c r="I5" s="22"/>
      <c r="J5" s="22"/>
      <c r="K5" s="10" t="s">
        <v>30</v>
      </c>
      <c r="L5" s="10">
        <v>0.56599999999999995</v>
      </c>
      <c r="M5" s="20"/>
      <c r="N5" s="21"/>
      <c r="O5" s="10">
        <v>315</v>
      </c>
      <c r="P5" s="10">
        <f t="shared" si="0"/>
        <v>31.5</v>
      </c>
      <c r="Q5" s="10">
        <f t="shared" si="1"/>
        <v>283.5</v>
      </c>
      <c r="R5" s="10">
        <v>292</v>
      </c>
      <c r="S5" s="10" t="str">
        <f>IF(R5&gt;Q5,"Yes","No")</f>
        <v>Yes</v>
      </c>
      <c r="T5" s="32"/>
      <c r="U5" s="10" t="s">
        <v>33</v>
      </c>
      <c r="V5" s="10">
        <v>3.597</v>
      </c>
      <c r="W5" s="21"/>
      <c r="X5" s="11">
        <v>685</v>
      </c>
      <c r="Y5" s="9">
        <f>X5/10</f>
        <v>68.5</v>
      </c>
      <c r="Z5" s="9">
        <f>X5-Y5</f>
        <v>616.5</v>
      </c>
      <c r="AA5" s="11">
        <v>722</v>
      </c>
      <c r="AB5" s="9" t="str">
        <f>IF(AA5&gt;Z5,"Yes","No")</f>
        <v>Yes</v>
      </c>
      <c r="AC5" s="32"/>
    </row>
    <row r="6" spans="1:29" ht="39.950000000000003" customHeight="1" thickBot="1" x14ac:dyDescent="0.3">
      <c r="A6" s="30"/>
      <c r="B6" s="30"/>
      <c r="C6" s="30"/>
      <c r="D6" s="11" t="s">
        <v>22</v>
      </c>
      <c r="E6" s="20"/>
      <c r="F6" s="20"/>
      <c r="G6" s="20"/>
      <c r="H6" s="20"/>
      <c r="I6" s="22"/>
      <c r="J6" s="22"/>
      <c r="K6" s="12" t="s">
        <v>31</v>
      </c>
      <c r="L6" s="13">
        <v>0.76500000000000001</v>
      </c>
      <c r="M6" s="20"/>
      <c r="N6" s="21"/>
      <c r="O6" s="13">
        <v>357</v>
      </c>
      <c r="P6" s="10">
        <f t="shared" si="0"/>
        <v>35.700000000000003</v>
      </c>
      <c r="Q6" s="10">
        <f t="shared" si="1"/>
        <v>321.3</v>
      </c>
      <c r="R6" s="13">
        <v>249</v>
      </c>
      <c r="S6" s="10" t="str">
        <f>IF(R6&gt;Q6,"Yes","No")</f>
        <v>No</v>
      </c>
      <c r="T6" s="32"/>
      <c r="U6" s="10"/>
      <c r="V6" s="12"/>
      <c r="W6" s="21"/>
      <c r="X6" s="14"/>
      <c r="Y6" s="14"/>
      <c r="Z6" s="14"/>
      <c r="AA6" s="14"/>
      <c r="AB6" s="14"/>
      <c r="AC6" s="32"/>
    </row>
    <row r="7" spans="1:29" x14ac:dyDescent="0.25">
      <c r="A7" s="1"/>
    </row>
    <row r="9" spans="1:29" x14ac:dyDescent="0.25">
      <c r="C9" s="24" t="s">
        <v>41</v>
      </c>
      <c r="D9" s="25"/>
      <c r="E9" s="2">
        <f>E3*0.07</f>
        <v>0</v>
      </c>
      <c r="F9" s="2">
        <f>F3*0.12</f>
        <v>0.72</v>
      </c>
      <c r="G9" s="2">
        <f>G3*0.23</f>
        <v>0</v>
      </c>
      <c r="H9" s="2">
        <f>H3*0.31</f>
        <v>0</v>
      </c>
      <c r="I9" s="2">
        <f>SUM(E9:H9)</f>
        <v>0.72</v>
      </c>
      <c r="J9" s="2"/>
      <c r="K9" s="3"/>
      <c r="S9" s="16"/>
      <c r="T9" s="18"/>
      <c r="U9" s="4"/>
      <c r="AB9" s="16"/>
      <c r="AC9" s="18"/>
    </row>
    <row r="10" spans="1:29" x14ac:dyDescent="0.25">
      <c r="C10" s="26" t="s">
        <v>42</v>
      </c>
      <c r="D10" s="27"/>
      <c r="E10" s="15">
        <f>E3*0.04</f>
        <v>0</v>
      </c>
      <c r="F10" s="15">
        <f>F3*0.07</f>
        <v>0.42000000000000004</v>
      </c>
      <c r="G10" s="15">
        <f>G3*0.2</f>
        <v>0</v>
      </c>
      <c r="H10" s="15">
        <f>H3*0.31</f>
        <v>0</v>
      </c>
      <c r="I10" s="15"/>
      <c r="J10" s="15">
        <f>SUM(E10:I10)</f>
        <v>0.42000000000000004</v>
      </c>
      <c r="K10" s="3"/>
      <c r="S10" s="16"/>
      <c r="T10" s="16"/>
      <c r="AB10" s="16"/>
      <c r="AC10" s="16"/>
    </row>
    <row r="11" spans="1:29" x14ac:dyDescent="0.25">
      <c r="C11" s="28"/>
      <c r="D11" s="28"/>
      <c r="E11" s="17"/>
      <c r="F11" s="17"/>
      <c r="G11" s="17"/>
      <c r="H11" s="17"/>
      <c r="I11" s="17"/>
      <c r="J11" s="17"/>
      <c r="S11" s="16"/>
      <c r="T11" s="18"/>
      <c r="AB11" s="16"/>
      <c r="AC11" s="18"/>
    </row>
    <row r="12" spans="1:29" x14ac:dyDescent="0.25">
      <c r="C12" s="29"/>
      <c r="D12" s="29"/>
      <c r="E12" s="16"/>
      <c r="F12" s="16"/>
      <c r="G12" s="16"/>
      <c r="H12" s="16"/>
      <c r="I12" s="16"/>
      <c r="J12" s="16"/>
    </row>
  </sheetData>
  <mergeCells count="22">
    <mergeCell ref="C9:D9"/>
    <mergeCell ref="C10:D10"/>
    <mergeCell ref="C11:D11"/>
    <mergeCell ref="C12:D12"/>
    <mergeCell ref="A3:A6"/>
    <mergeCell ref="B3:B6"/>
    <mergeCell ref="C3:C6"/>
    <mergeCell ref="E3:E6"/>
    <mergeCell ref="F3:F6"/>
    <mergeCell ref="T3:T6"/>
    <mergeCell ref="E1:H1"/>
    <mergeCell ref="I1:J1"/>
    <mergeCell ref="L1:T1"/>
    <mergeCell ref="V1:AC1"/>
    <mergeCell ref="G3:G6"/>
    <mergeCell ref="W3:W6"/>
    <mergeCell ref="AC3:AC6"/>
    <mergeCell ref="H3:H6"/>
    <mergeCell ref="I3:I6"/>
    <mergeCell ref="J3:J6"/>
    <mergeCell ref="M3:M6"/>
    <mergeCell ref="N3:N6"/>
  </mergeCells>
  <pageMargins left="0.7" right="0.7" top="0.75" bottom="0.75" header="0.3" footer="0.3"/>
  <pageSetup paperSiz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X1" workbookViewId="0">
      <selection activeCell="AH36" sqref="AH3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Westerdale</vt:lpstr>
      <vt:lpstr>Location Map</vt:lpstr>
      <vt:lpstr>Sheet3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Emily Webster</cp:lastModifiedBy>
  <dcterms:created xsi:type="dcterms:W3CDTF">2021-02-10T13:36:38Z</dcterms:created>
  <dcterms:modified xsi:type="dcterms:W3CDTF">2023-06-29T11:42:13Z</dcterms:modified>
</cp:coreProperties>
</file>