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2023-0260 Chester Rd Rossett\"/>
    </mc:Choice>
  </mc:AlternateContent>
  <bookViews>
    <workbookView xWindow="240" yWindow="75" windowWidth="19980" windowHeight="8325"/>
  </bookViews>
  <sheets>
    <sheet name="Chester Road" sheetId="1" r:id="rId1"/>
    <sheet name="Location Map" sheetId="2" r:id="rId2"/>
  </sheets>
  <calcPr calcId="162913"/>
</workbook>
</file>

<file path=xl/calcChain.xml><?xml version="1.0" encoding="utf-8"?>
<calcChain xmlns="http://schemas.openxmlformats.org/spreadsheetml/2006/main">
  <c r="Y6" i="1" l="1"/>
  <c r="Z6" i="1" s="1"/>
  <c r="AB6" i="1" s="1"/>
  <c r="Y4" i="1" l="1"/>
  <c r="Z4" i="1" s="1"/>
  <c r="AB4" i="1" s="1"/>
  <c r="Y5" i="1"/>
  <c r="Y3" i="1"/>
  <c r="Z3" i="1" s="1"/>
  <c r="AB3" i="1" s="1"/>
  <c r="P6" i="1"/>
  <c r="Q6" i="1" s="1"/>
  <c r="S6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9" i="1"/>
  <c r="H8" i="1"/>
  <c r="G9" i="1"/>
  <c r="G8" i="1"/>
  <c r="F9" i="1"/>
  <c r="F8" i="1"/>
  <c r="E9" i="1"/>
  <c r="E8" i="1"/>
  <c r="I8" i="1" l="1"/>
  <c r="I3" i="1" s="1"/>
  <c r="J9" i="1"/>
  <c r="J3" i="1" s="1"/>
</calcChain>
</file>

<file path=xl/sharedStrings.xml><?xml version="1.0" encoding="utf-8"?>
<sst xmlns="http://schemas.openxmlformats.org/spreadsheetml/2006/main" count="54" uniqueCount="45">
  <si>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</si>
  <si>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</si>
  <si>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</si>
  <si>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</si>
  <si>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</si>
  <si>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</si>
  <si>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</si>
  <si>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</si>
  <si>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</si>
  <si>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</si>
  <si>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</si>
  <si>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</si>
  <si>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</si>
  <si>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</si>
  <si>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</si>
  <si>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</si>
  <si>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</si>
  <si>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</si>
  <si>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</si>
  <si>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</si>
  <si>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</si>
  <si>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</si>
  <si>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</si>
  <si>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</si>
  <si>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</si>
  <si>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</si>
  <si>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</si>
  <si>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P/2023/0260</t>
  </si>
  <si>
    <t>Rhian Chitty</t>
  </si>
  <si>
    <t>Date from Planning (21 Days from Date of Email)</t>
  </si>
  <si>
    <t>Tyn Y Coed</t>
  </si>
  <si>
    <t>Chester Road</t>
  </si>
  <si>
    <t>Rossett</t>
  </si>
  <si>
    <t>LL12 ODE</t>
  </si>
  <si>
    <t>Darland School, Rossett</t>
  </si>
  <si>
    <t>St Peter's CIW Primary School (English)</t>
  </si>
  <si>
    <t>The Rofft School (English)</t>
  </si>
  <si>
    <t>All Saints CIW VA School (Faith)</t>
  </si>
  <si>
    <t>Ysgol Llan Y Pwll (Welsh)</t>
  </si>
  <si>
    <t>Darland School, Rossett (English)</t>
  </si>
  <si>
    <t>Rhosnesni High School (English)</t>
  </si>
  <si>
    <t>St Joseph's High School (Faith)</t>
  </si>
  <si>
    <t>Ysgol Morgan Llwyd (Welsh)</t>
  </si>
  <si>
    <t>No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</si>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</sst>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0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sz val="10"/>
      <color theme="1"/>
      <name val="Calibri Light"/>
      <family val="2"/>
    </font>
    <font>
      <b/>
      <sz val="10"/>
      <color rgb="FFFF0000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Fill="1"/>
    <xf numFmtId="0" fontId="6" fillId="0" borderId="2" xfId="0" applyFont="1" applyBorder="1"/>
    <xf numFmtId="0" fontId="6" fillId="0" borderId="16" xfId="0" applyFont="1" applyBorder="1"/>
    <xf numFmtId="0" fontId="6" fillId="0" borderId="0" xfId="0" applyFont="1" applyFill="1" applyBorder="1"/>
    <xf numFmtId="0" fontId="6" fillId="0" borderId="17" xfId="0" applyFont="1" applyFill="1" applyBorder="1"/>
    <xf numFmtId="0" fontId="8" fillId="0" borderId="0" xfId="0" applyFont="1" applyFill="1" applyBorder="1"/>
    <xf numFmtId="164" fontId="4" fillId="0" borderId="0" xfId="0" applyNumberFormat="1" applyFont="1" applyFill="1" applyBorder="1"/>
    <xf numFmtId="0" fontId="3" fillId="2" borderId="1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left" wrapText="1"/>
    </xf>
    <xf numFmtId="0" fontId="9" fillId="4" borderId="13" xfId="0" applyFont="1" applyFill="1" applyBorder="1" applyAlignment="1">
      <alignment horizontal="left" wrapText="1"/>
    </xf>
    <xf numFmtId="0" fontId="9" fillId="4" borderId="14" xfId="0" applyFont="1" applyFill="1" applyBorder="1" applyAlignment="1">
      <alignment horizontal="left"/>
    </xf>
    <xf numFmtId="0" fontId="9" fillId="4" borderId="15" xfId="0" applyFont="1" applyFill="1" applyBorder="1" applyAlignment="1">
      <alignment horizontal="left"/>
    </xf>
    <xf numFmtId="0" fontId="9" fillId="0" borderId="17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590550</xdr:colOff>
      <xdr:row>3</xdr:row>
      <xdr:rowOff>57150</xdr:rowOff>
    </xdr:from>
    <xdr:to>
      <xdr:col>11</xdr:col>
      <xdr:colOff>238126</xdr:colOff>
      <xdr:row>24</xdr:row>
      <xdr:rowOff>123826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5923" t="10934" r="10382" b="12369"/>
        <a:stretch/>
      </xdr:blipFill>
      <xdr:spPr>
        <a:xfrm>
          <a:off x="590550" y="628650"/>
          <a:ext cx="6353176" cy="4067176"/>
        </a:xfrm>
        <a:prstGeom prst="rect">
          <a:avLst/>
        </a:prstGeom>
      </xdr:spPr>
    </xdr:pic>
    <xdr:clientData/>
  </xdr:twoCellAnchor>
  <xdr:twoCellAnchor editAs="oneCell">
    <xdr:from>
      <xdr:col>11</xdr:col>
      <xdr:colOff>590550</xdr:colOff>
      <xdr:row>3</xdr:row>
      <xdr:rowOff>114300</xdr:rowOff>
    </xdr:from>
    <xdr:to>
      <xdr:col>26</xdr:col>
      <xdr:colOff>447675</xdr:colOff>
      <xdr:row>26</xdr:row>
      <xdr:rowOff>154696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50383" t="8222" r="5282" b="14338"/>
        <a:stretch/>
      </xdr:blipFill>
      <xdr:spPr>
        <a:xfrm>
          <a:off x="7296150" y="685800"/>
          <a:ext cx="9001125" cy="4421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2"/>
  <sheetViews>
    <sheetView tabSelected="1" workbookViewId="0">
      <selection activeCell="I19" sqref="I19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21"/>
      <c r="B1" s="21"/>
      <c r="C1" s="21"/>
      <c r="D1" s="22"/>
      <c r="E1" s="41" t="s">
        <v>0</v>
      </c>
      <c r="F1" s="41"/>
      <c r="G1" s="41"/>
      <c r="H1" s="41"/>
      <c r="I1" s="20" t="s">
        <v>1</v>
      </c>
      <c r="J1" s="20"/>
      <c r="K1" s="1"/>
      <c r="L1" s="1"/>
      <c r="M1" s="20" t="s">
        <v>2</v>
      </c>
      <c r="N1" s="20"/>
      <c r="O1" s="20"/>
      <c r="P1" s="20"/>
      <c r="Q1" s="20"/>
      <c r="R1" s="20"/>
      <c r="S1" s="20"/>
      <c r="T1" s="20"/>
      <c r="U1" s="1"/>
      <c r="V1" s="20" t="s">
        <v>3</v>
      </c>
      <c r="W1" s="20"/>
      <c r="X1" s="20"/>
      <c r="Y1" s="20"/>
      <c r="Z1" s="20"/>
      <c r="AA1" s="20"/>
      <c r="AB1" s="20"/>
      <c r="AC1" s="20"/>
    </row>
    <row r="2" spans="1:29" ht="102.75" thickBot="1" x14ac:dyDescent="0.3">
      <c r="A2" s="3" t="s">
        <v>4</v>
      </c>
      <c r="B2" s="4" t="s">
        <v>5</v>
      </c>
      <c r="C2" s="4" t="s">
        <v>29</v>
      </c>
      <c r="D2" s="4" t="s">
        <v>19</v>
      </c>
      <c r="E2" s="4" t="s">
        <v>23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20</v>
      </c>
      <c r="L2" s="5" t="s">
        <v>24</v>
      </c>
      <c r="M2" s="5" t="s">
        <v>21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24</v>
      </c>
      <c r="V2" s="5" t="s">
        <v>21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50000000000003" customHeight="1" thickBot="1" x14ac:dyDescent="0.3">
      <c r="A3" s="23" t="s">
        <v>27</v>
      </c>
      <c r="B3" s="26" t="s">
        <v>28</v>
      </c>
      <c r="C3" s="27">
        <v>45079</v>
      </c>
      <c r="D3" s="6" t="s">
        <v>30</v>
      </c>
      <c r="E3" s="28">
        <v>0</v>
      </c>
      <c r="F3" s="28">
        <v>0</v>
      </c>
      <c r="G3" s="28">
        <v>0</v>
      </c>
      <c r="H3" s="28">
        <v>8</v>
      </c>
      <c r="I3" s="37">
        <f>I8</f>
        <v>2.48</v>
      </c>
      <c r="J3" s="37">
        <f>J9</f>
        <v>2.48</v>
      </c>
      <c r="K3" s="38" t="s">
        <v>34</v>
      </c>
      <c r="L3" s="7" t="s">
        <v>35</v>
      </c>
      <c r="M3" s="7">
        <v>0.32100000000000001</v>
      </c>
      <c r="N3" s="35" t="s">
        <v>22</v>
      </c>
      <c r="O3" s="7">
        <v>266</v>
      </c>
      <c r="P3" s="7">
        <f>O3/10</f>
        <v>26.6</v>
      </c>
      <c r="Q3" s="7">
        <f>O3-P3</f>
        <v>239.4</v>
      </c>
      <c r="R3" s="7">
        <v>184</v>
      </c>
      <c r="S3" s="7" t="str">
        <f>IF(R3&gt;Q3, "Yes", "No")</f>
        <v>No</v>
      </c>
      <c r="T3" s="36" t="s">
        <v>43</v>
      </c>
      <c r="U3" s="7" t="s">
        <v>39</v>
      </c>
      <c r="V3" s="7">
        <v>0.38</v>
      </c>
      <c r="W3" s="35" t="s">
        <v>22</v>
      </c>
      <c r="X3" s="7">
        <v>840</v>
      </c>
      <c r="Y3" s="7">
        <f>X3/10</f>
        <v>84</v>
      </c>
      <c r="Z3" s="7">
        <f>X3-Y3</f>
        <v>756</v>
      </c>
      <c r="AA3" s="7">
        <v>772</v>
      </c>
      <c r="AB3" s="7" t="str">
        <f>IF(AA3&gt;Z3, "Yes", "No")</f>
        <v>Yes</v>
      </c>
      <c r="AC3" s="36" t="s">
        <v>44</v>
      </c>
    </row>
    <row r="4" spans="1:29" ht="39.950000000000003" customHeight="1" thickBot="1" x14ac:dyDescent="0.3">
      <c r="A4" s="24"/>
      <c r="B4" s="26"/>
      <c r="C4" s="26"/>
      <c r="D4" s="6" t="s">
        <v>31</v>
      </c>
      <c r="E4" s="28"/>
      <c r="F4" s="28"/>
      <c r="G4" s="28"/>
      <c r="H4" s="28"/>
      <c r="I4" s="37"/>
      <c r="J4" s="37"/>
      <c r="K4" s="39"/>
      <c r="L4" s="7" t="s">
        <v>36</v>
      </c>
      <c r="M4" s="7">
        <v>1.7170000000000001</v>
      </c>
      <c r="N4" s="35"/>
      <c r="O4" s="7">
        <v>210</v>
      </c>
      <c r="P4" s="7">
        <f>O4/10</f>
        <v>21</v>
      </c>
      <c r="Q4" s="7">
        <f t="shared" ref="Q4:Q6" si="0">O4-P4</f>
        <v>189</v>
      </c>
      <c r="R4" s="7">
        <v>201</v>
      </c>
      <c r="S4" s="7" t="str">
        <f>IF(R4&gt;Q4, "Yes", "No")</f>
        <v>Yes</v>
      </c>
      <c r="T4" s="36"/>
      <c r="U4" s="7" t="s">
        <v>40</v>
      </c>
      <c r="V4" s="7">
        <v>4.5960000000000001</v>
      </c>
      <c r="W4" s="35"/>
      <c r="X4" s="7">
        <v>1200</v>
      </c>
      <c r="Y4" s="7">
        <f t="shared" ref="Y4:Y5" si="1">X4/10</f>
        <v>120</v>
      </c>
      <c r="Z4" s="7">
        <f t="shared" ref="Z4:Z6" si="2">X4-Y4</f>
        <v>1080</v>
      </c>
      <c r="AA4" s="7">
        <v>1041</v>
      </c>
      <c r="AB4" s="7" t="str">
        <f>IF(AA4&gt;Z4, "Yes", "No")</f>
        <v>No</v>
      </c>
      <c r="AC4" s="36"/>
    </row>
    <row r="5" spans="1:29" ht="39.950000000000003" customHeight="1" thickBot="1" x14ac:dyDescent="0.3">
      <c r="A5" s="24"/>
      <c r="B5" s="26"/>
      <c r="C5" s="26"/>
      <c r="D5" s="6" t="s">
        <v>32</v>
      </c>
      <c r="E5" s="28"/>
      <c r="F5" s="28"/>
      <c r="G5" s="28"/>
      <c r="H5" s="28"/>
      <c r="I5" s="37"/>
      <c r="J5" s="37"/>
      <c r="K5" s="39"/>
      <c r="L5" s="7" t="s">
        <v>37</v>
      </c>
      <c r="M5" s="7">
        <v>2.2469999999999999</v>
      </c>
      <c r="N5" s="35"/>
      <c r="O5" s="7">
        <v>315</v>
      </c>
      <c r="P5" s="7">
        <f>O5/10</f>
        <v>31.5</v>
      </c>
      <c r="Q5" s="7">
        <f t="shared" si="0"/>
        <v>283.5</v>
      </c>
      <c r="R5" s="7">
        <v>276</v>
      </c>
      <c r="S5" s="7" t="str">
        <f>IF(R5&gt;Q5, "Yes", "No")</f>
        <v>No</v>
      </c>
      <c r="T5" s="36"/>
      <c r="U5" s="7" t="s">
        <v>41</v>
      </c>
      <c r="V5" s="7">
        <v>5.9409999999999998</v>
      </c>
      <c r="W5" s="35"/>
      <c r="X5" s="7">
        <v>685</v>
      </c>
      <c r="Y5" s="7">
        <f t="shared" si="1"/>
        <v>68.5</v>
      </c>
      <c r="Z5" s="7">
        <f t="shared" si="2"/>
        <v>616.5</v>
      </c>
      <c r="AA5" s="7">
        <v>722</v>
      </c>
      <c r="AB5" s="7" t="str">
        <f>IF(AA5&gt;Z5, "Yes", "No")</f>
        <v>Yes</v>
      </c>
      <c r="AC5" s="36"/>
    </row>
    <row r="6" spans="1:29" ht="39.950000000000003" customHeight="1" thickBot="1" x14ac:dyDescent="0.3">
      <c r="A6" s="25"/>
      <c r="B6" s="26"/>
      <c r="C6" s="26"/>
      <c r="D6" s="8" t="s">
        <v>33</v>
      </c>
      <c r="E6" s="28"/>
      <c r="F6" s="28"/>
      <c r="G6" s="28"/>
      <c r="H6" s="28"/>
      <c r="I6" s="37"/>
      <c r="J6" s="37"/>
      <c r="K6" s="40"/>
      <c r="L6" s="9" t="s">
        <v>38</v>
      </c>
      <c r="M6" s="9">
        <v>4.2409999999999997</v>
      </c>
      <c r="N6" s="35"/>
      <c r="O6" s="9">
        <v>210</v>
      </c>
      <c r="P6" s="9">
        <f>O6/10</f>
        <v>21</v>
      </c>
      <c r="Q6" s="7">
        <f t="shared" si="0"/>
        <v>189</v>
      </c>
      <c r="R6" s="9">
        <v>6</v>
      </c>
      <c r="S6" s="7" t="str">
        <f>IF(R6&gt;Q6, "Yes", "No")</f>
        <v>No</v>
      </c>
      <c r="T6" s="36"/>
      <c r="U6" s="7" t="s">
        <v>42</v>
      </c>
      <c r="V6" s="9">
        <v>5.0149999999999997</v>
      </c>
      <c r="W6" s="35"/>
      <c r="X6" s="9">
        <v>965</v>
      </c>
      <c r="Y6" s="9">
        <f>X6/10</f>
        <v>96.5</v>
      </c>
      <c r="Z6" s="7">
        <f t="shared" si="2"/>
        <v>868.5</v>
      </c>
      <c r="AA6" s="9">
        <v>793</v>
      </c>
      <c r="AB6" s="7" t="str">
        <f>IF(AA6&gt;Z6, "Yes", "No")</f>
        <v>No</v>
      </c>
      <c r="AC6" s="36"/>
    </row>
    <row r="8" spans="1:29" x14ac:dyDescent="0.25">
      <c r="C8" s="29" t="s">
        <v>25</v>
      </c>
      <c r="D8" s="30"/>
      <c r="E8" s="14">
        <f>E3*0.07</f>
        <v>0</v>
      </c>
      <c r="F8" s="14">
        <f>F3*0.12</f>
        <v>0</v>
      </c>
      <c r="G8" s="14">
        <f>G3*0.23</f>
        <v>0</v>
      </c>
      <c r="H8" s="14">
        <f>H3*0.31</f>
        <v>2.48</v>
      </c>
      <c r="I8" s="14">
        <f>SUM(E8:H8)</f>
        <v>2.48</v>
      </c>
      <c r="J8" s="14"/>
      <c r="K8" s="10"/>
      <c r="L8" s="10"/>
      <c r="S8" s="18"/>
      <c r="T8" s="19"/>
      <c r="U8" s="11"/>
      <c r="AB8" s="18"/>
      <c r="AC8" s="19"/>
    </row>
    <row r="9" spans="1:29" x14ac:dyDescent="0.25">
      <c r="C9" s="31" t="s">
        <v>26</v>
      </c>
      <c r="D9" s="32"/>
      <c r="E9" s="15">
        <f>E3*0.04</f>
        <v>0</v>
      </c>
      <c r="F9" s="15">
        <f>F3*0.07</f>
        <v>0</v>
      </c>
      <c r="G9" s="15">
        <f>G3*0.2</f>
        <v>0</v>
      </c>
      <c r="H9" s="15">
        <f>H3*0.31</f>
        <v>2.48</v>
      </c>
      <c r="I9" s="15"/>
      <c r="J9" s="15">
        <f>SUM(E9:I9)</f>
        <v>2.48</v>
      </c>
      <c r="K9" s="10"/>
      <c r="L9" s="12"/>
      <c r="M9" s="13"/>
      <c r="S9" s="12"/>
      <c r="T9" s="12"/>
      <c r="AB9" s="12"/>
      <c r="AC9" s="12"/>
    </row>
    <row r="10" spans="1:29" x14ac:dyDescent="0.25">
      <c r="C10" s="33"/>
      <c r="D10" s="33"/>
      <c r="E10" s="17"/>
      <c r="F10" s="17"/>
      <c r="G10" s="17"/>
      <c r="H10" s="17"/>
      <c r="I10" s="17"/>
      <c r="J10" s="17"/>
      <c r="L10" s="13"/>
      <c r="M10" s="13"/>
      <c r="S10" s="18"/>
      <c r="T10" s="19"/>
      <c r="AB10" s="18"/>
      <c r="AC10" s="19"/>
    </row>
    <row r="11" spans="1:29" x14ac:dyDescent="0.25">
      <c r="C11" s="34"/>
      <c r="D11" s="34"/>
      <c r="E11" s="16"/>
      <c r="F11" s="16"/>
      <c r="G11" s="16"/>
      <c r="H11" s="16"/>
      <c r="I11" s="16"/>
      <c r="J11" s="16"/>
      <c r="L11" s="13"/>
      <c r="M11" s="13"/>
    </row>
    <row r="12" spans="1:29" x14ac:dyDescent="0.25">
      <c r="L12" s="13"/>
      <c r="M12" s="13"/>
    </row>
  </sheetData>
  <mergeCells count="23">
    <mergeCell ref="C8:D8"/>
    <mergeCell ref="C9:D9"/>
    <mergeCell ref="C10:D10"/>
    <mergeCell ref="C11:D11"/>
    <mergeCell ref="V1:AC1"/>
    <mergeCell ref="G3:G6"/>
    <mergeCell ref="W3:W6"/>
    <mergeCell ref="AC3:AC6"/>
    <mergeCell ref="H3:H6"/>
    <mergeCell ref="I3:I6"/>
    <mergeCell ref="J3:J6"/>
    <mergeCell ref="N3:N6"/>
    <mergeCell ref="K3:K6"/>
    <mergeCell ref="F3:F6"/>
    <mergeCell ref="T3:T6"/>
    <mergeCell ref="E1:H1"/>
    <mergeCell ref="I1:J1"/>
    <mergeCell ref="M1:T1"/>
    <mergeCell ref="A1:D1"/>
    <mergeCell ref="A3:A6"/>
    <mergeCell ref="B3:B6"/>
    <mergeCell ref="C3:C6"/>
    <mergeCell ref="E3:E6"/>
  </mergeCells>
  <pageMargins left="0.7" right="0.7" top="0.75" bottom="0.75" header="0.3" footer="0.3"/>
  <pageSetup paperSiz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G1" workbookViewId="0">
      <selection activeCell="K37" sqref="K3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Chester Road</vt:lpstr>
      <vt:lpstr>Location Map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Emily Webster</cp:lastModifiedBy>
  <dcterms:created xsi:type="dcterms:W3CDTF">2021-02-10T13:36:38Z</dcterms:created>
  <dcterms:modified xsi:type="dcterms:W3CDTF">2023-06-29T12:19:48Z</dcterms:modified>
</cp:coreProperties>
</file>