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cbcmad.wrexham.gov.uk\data\Home\Campus\jones1b\Docs saved for Filing and adding to civica\"/>
    </mc:Choice>
  </mc:AlternateContent>
  <bookViews>
    <workbookView xWindow="240" yWindow="75" windowWidth="19980" windowHeight="8325"/>
  </bookViews>
  <sheets>
    <sheet name="Berse Road" sheetId="1" r:id="rId1"/>
    <sheet name="Location Map" sheetId="2" r:id="rId2"/>
  </sheets>
  <calcPr calcId="162913"/>
</workbook>
</file>

<file path=xl/calcChain.xml><?xml version="1.0" encoding="utf-8"?>
<calcChain xmlns="http://schemas.openxmlformats.org/spreadsheetml/2006/main">
  <c r="Y21" i="1" l="1"/>
  <c r="Y4" i="1" l="1"/>
  <c r="Z4" i="1" s="1"/>
  <c r="AB4" i="1" s="1"/>
  <c r="Y5" i="1"/>
  <c r="Z5" i="1" s="1"/>
  <c r="AB5" i="1" s="1"/>
  <c r="Y3" i="1"/>
  <c r="Z3" i="1" s="1"/>
  <c r="AB3" i="1" s="1"/>
  <c r="P6" i="1"/>
  <c r="Q6" i="1" s="1"/>
  <c r="S6" i="1" s="1"/>
  <c r="P5" i="1"/>
  <c r="Q5" i="1" s="1"/>
  <c r="S5" i="1" s="1"/>
  <c r="P4" i="1"/>
  <c r="Q4" i="1" s="1"/>
  <c r="S4" i="1" s="1"/>
  <c r="P3" i="1"/>
  <c r="Q3" i="1" s="1"/>
  <c r="S3" i="1" s="1"/>
  <c r="H9" i="1" l="1"/>
  <c r="H8" i="1"/>
  <c r="G9" i="1"/>
  <c r="G8" i="1"/>
  <c r="F9" i="1"/>
  <c r="F8" i="1"/>
  <c r="E9" i="1"/>
  <c r="E8" i="1"/>
  <c r="I8" i="1" l="1"/>
  <c r="I3" i="1" s="1"/>
  <c r="J9" i="1"/>
  <c r="J3" i="1" s="1"/>
</calcChain>
</file>

<file path=xl/comments1.xml><?xml version="1.0" encoding="utf-8"?>
<comments xmlns="http://schemas.openxmlformats.org/spreadsheetml/2006/main">
  <authors>
    <author>Donna Tait</author>
  </authors>
  <commentList>
    <comment ref="X19" authorId="0" shapeId="0">
      <text>
        <r>
          <rPr>
            <b/>
            <sz val="9"/>
            <color indexed="81"/>
            <rFont val="Tahoma"/>
            <charset val="1"/>
          </rPr>
          <t>Donna Tait:</t>
        </r>
        <r>
          <rPr>
            <sz val="9"/>
            <color indexed="81"/>
            <rFont val="Tahoma"/>
            <charset val="1"/>
          </rPr>
          <t xml:space="preserve">
formula of 25% 40% and 35% used - could not find breakdown</t>
        </r>
      </text>
    </comment>
  </commentList>
</comments>
</file>

<file path=xl/sharedStrings.xml><?xml version="1.0" encoding="utf-8"?>
<sst xmlns="http://schemas.openxmlformats.org/spreadsheetml/2006/main" count="79" uniqueCount="68">
  <si>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</si>
  <si>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</si>
  <si>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</si>
  <si>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</si>
  <si>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</si>
  <si>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</si>
  <si>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Location (incl postcode)</t>
  </si>
  <si>
    <t>No. of 2+ Apartments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</si>
  <si>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</si>
  <si>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</si>
  <si>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</si>
  <si>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</si>
  <si>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</si>
  <si>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>School Cluster</t>
  </si>
  <si>
    <t xml:space="preserve">Education Contribution Required for Primary </t>
  </si>
  <si>
    <t>Education Contribution Required for Secondary</t>
  </si>
  <si>
    <t>P/2023/0221</t>
  </si>
  <si>
    <t>Gwyn Humphreys</t>
  </si>
  <si>
    <t>Land South of Berse Road,</t>
  </si>
  <si>
    <t>Caego</t>
  </si>
  <si>
    <t>Wrexham</t>
  </si>
  <si>
    <t>LL11 6TP</t>
  </si>
  <si>
    <t>School Name</t>
  </si>
  <si>
    <t>Capacity 10% (recommended surplus required)</t>
  </si>
  <si>
    <t xml:space="preserve">School Name </t>
  </si>
  <si>
    <t>Information required from Planning</t>
  </si>
  <si>
    <t>Ysgol Penrhyn (English)</t>
  </si>
  <si>
    <t>Ysgol Plas Coch (Welsh)</t>
  </si>
  <si>
    <t>Brynteg CP (English)</t>
  </si>
  <si>
    <t>Nearest Primary School (GIS Mappng) (Miles)</t>
  </si>
  <si>
    <t>Number of Contributions already received (exceed 5)</t>
  </si>
  <si>
    <t>Published Capacity of School (Taken from Parents Guide 2023)</t>
  </si>
  <si>
    <t>Capacity of School (Including 10% Surplus Recommended by School Organisation Code)</t>
  </si>
  <si>
    <t>Nearest Secondary  School (GIS Mapping) (Miles)</t>
  </si>
  <si>
    <t>Overcapacity (when 10% surplus applied)</t>
  </si>
  <si>
    <t>Number on Roll (Taken from PLASC 2023)</t>
  </si>
  <si>
    <t>Primary (Pupils Generated)</t>
  </si>
  <si>
    <t>Secondary (Pupils Generated)</t>
  </si>
  <si>
    <t>Planning Ref</t>
  </si>
  <si>
    <t>Description</t>
  </si>
  <si>
    <t>Secondary Pupils</t>
  </si>
  <si>
    <t xml:space="preserve">Dwellings </t>
  </si>
  <si>
    <t>Status of Application</t>
  </si>
  <si>
    <t>Commenced</t>
  </si>
  <si>
    <t>Distance from Clywedog</t>
  </si>
  <si>
    <t>Additional Pupils Generated from Other Developments with Nearest Secondary Clywedog</t>
  </si>
  <si>
    <t>Glyndwr Houses LL11 2BW</t>
  </si>
  <si>
    <t>Coedpoeth, LL11 3BP</t>
  </si>
  <si>
    <t>New Broughton LL11 6YA (p/2018/0674)</t>
  </si>
  <si>
    <t>Approved</t>
  </si>
  <si>
    <t>P/2019/0659</t>
  </si>
  <si>
    <t>Briary Close, Croesnewydd Road</t>
  </si>
  <si>
    <t xml:space="preserve">Granted </t>
  </si>
  <si>
    <t>P/2019/0640</t>
  </si>
  <si>
    <t>P/2021/0955</t>
  </si>
  <si>
    <t>P/2020/0778</t>
  </si>
  <si>
    <t>P/2021/0094</t>
  </si>
  <si>
    <t>P/2022/0968</t>
  </si>
  <si>
    <t>Wrexham Road Rhostyllen (P/2007/0686)</t>
  </si>
  <si>
    <t>Yes</t>
  </si>
  <si>
    <t>St Mary's Catholic Primary School (Faith)</t>
  </si>
  <si>
    <t>Ysgol Bryn Alyn</t>
  </si>
  <si>
    <t>Ysgol Clywedog (English)</t>
  </si>
  <si>
    <t xml:space="preserve"> Ysgol Morgan Llwyd (Welsh)</t>
  </si>
  <si>
    <t>St Joseph’s High School (Faith)</t>
  </si>
  <si>
    <t>1-3 College Street, Wrexham</t>
  </si>
  <si>
    <t>Date Received from Planning</t>
  </si>
  <si>
    <t>Maps taken from google maps and Wrexham council planning portal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</si>
</sst>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theme="1"/>
      <name val="Calibri Light"/>
      <family val="2"/>
    </font>
    <font>
      <b/>
      <sz val="10"/>
      <color theme="1"/>
      <name val="Calibri Light"/>
      <family val="2"/>
    </font>
    <font>
      <sz val="11"/>
      <color theme="1"/>
      <name val="Calibri Light"/>
      <family val="2"/>
    </font>
    <font>
      <sz val="11"/>
      <color rgb="FF3A3A3A"/>
      <name val="Calibri Light"/>
      <family val="2"/>
    </font>
    <font>
      <sz val="11"/>
      <color rgb="FF093E52"/>
      <name val="Calibri Light"/>
      <family val="2"/>
    </font>
    <font>
      <sz val="11"/>
      <name val="Calibri Light"/>
      <family val="2"/>
    </font>
    <font>
      <b/>
      <sz val="9"/>
      <color theme="1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0" fillId="0" borderId="0" xfId="0" applyFill="1" applyBorder="1"/>
    <xf numFmtId="0" fontId="0" fillId="0" borderId="0" xfId="0" applyFill="1"/>
    <xf numFmtId="0" fontId="4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/>
    </xf>
    <xf numFmtId="0" fontId="10" fillId="5" borderId="1" xfId="0" applyFont="1" applyFill="1" applyBorder="1"/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1" fillId="0" borderId="1" xfId="0" applyFont="1" applyFill="1" applyBorder="1" applyAlignment="1">
      <alignment horizontal="center" wrapText="1"/>
    </xf>
    <xf numFmtId="0" fontId="11" fillId="0" borderId="8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left"/>
    </xf>
    <xf numFmtId="0" fontId="11" fillId="0" borderId="7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left"/>
    </xf>
    <xf numFmtId="0" fontId="11" fillId="0" borderId="2" xfId="0" applyFont="1" applyBorder="1"/>
    <xf numFmtId="0" fontId="9" fillId="5" borderId="1" xfId="0" applyFont="1" applyFill="1" applyBorder="1" applyAlignment="1">
      <alignment horizontal="center"/>
    </xf>
    <xf numFmtId="164" fontId="0" fillId="0" borderId="0" xfId="0" applyNumberFormat="1" applyFill="1" applyBorder="1"/>
    <xf numFmtId="0" fontId="1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 applyAlignme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left" wrapText="1"/>
    </xf>
    <xf numFmtId="0" fontId="15" fillId="4" borderId="2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339919</xdr:colOff>
      <xdr:row>14</xdr:row>
      <xdr:rowOff>144782</xdr:rowOff>
    </xdr:from>
    <xdr:to>
      <xdr:col>17</xdr:col>
      <xdr:colOff>518161</xdr:colOff>
      <xdr:row>32</xdr:row>
      <xdr:rowOff>62865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0710" t="7500" r="392" b="14879"/>
        <a:stretch/>
      </xdr:blipFill>
      <xdr:spPr>
        <a:xfrm>
          <a:off x="3387919" y="2705102"/>
          <a:ext cx="7493442" cy="3209923"/>
        </a:xfrm>
        <a:prstGeom prst="rect">
          <a:avLst/>
        </a:prstGeom>
      </xdr:spPr>
    </xdr:pic>
    <xdr:clientData/>
  </xdr:twoCellAnchor>
  <xdr:twoCellAnchor editAs="oneCell">
    <xdr:from>
      <xdr:col>18</xdr:col>
      <xdr:colOff>241935</xdr:colOff>
      <xdr:row>11</xdr:row>
      <xdr:rowOff>100965</xdr:rowOff>
    </xdr:from>
    <xdr:to>
      <xdr:col>29</xdr:col>
      <xdr:colOff>270510</xdr:colOff>
      <xdr:row>34</xdr:row>
      <xdr:rowOff>47843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4768" t="9906" r="11002" b="11867"/>
        <a:stretch/>
      </xdr:blipFill>
      <xdr:spPr>
        <a:xfrm>
          <a:off x="11214735" y="2112645"/>
          <a:ext cx="6734175" cy="4153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22"/>
  <sheetViews>
    <sheetView tabSelected="1" workbookViewId="0">
      <selection activeCell="B12" sqref="B12"/>
    </sheetView>
  </sheetViews>
  <sheetFormatPr defaultRowHeight="15" x14ac:dyDescent="0.25"/>
  <cols>
    <col min="1" max="1" width="14.42578125" customWidth="1"/>
    <col min="2" max="2" width="23.7109375" customWidth="1"/>
    <col min="3" max="4" width="15.7109375" customWidth="1"/>
    <col min="5" max="10" width="10.7109375" customWidth="1"/>
    <col min="11" max="11" width="15.7109375" customWidth="1"/>
    <col min="12" max="12" width="10.7109375" customWidth="1"/>
    <col min="13" max="13" width="20.7109375" customWidth="1"/>
    <col min="14" max="14" width="12" customWidth="1"/>
    <col min="15" max="18" width="10.7109375" customWidth="1"/>
    <col min="19" max="19" width="15.7109375" customWidth="1"/>
    <col min="20" max="20" width="14" customWidth="1"/>
    <col min="21" max="21" width="15.7109375" customWidth="1"/>
    <col min="22" max="22" width="10.7109375" customWidth="1"/>
    <col min="23" max="23" width="12.85546875" customWidth="1"/>
    <col min="24" max="28" width="15.7109375" customWidth="1"/>
    <col min="29" max="29" width="14.28515625" customWidth="1"/>
  </cols>
  <sheetData>
    <row r="1" spans="1:29" ht="15.75" thickBot="1" x14ac:dyDescent="0.3">
      <c r="A1" s="5"/>
      <c r="B1" s="7"/>
      <c r="C1" s="7"/>
      <c r="D1" s="7"/>
      <c r="E1" s="50" t="s">
        <v>0</v>
      </c>
      <c r="F1" s="50"/>
      <c r="G1" s="50"/>
      <c r="H1" s="50"/>
      <c r="I1" s="44" t="s">
        <v>1</v>
      </c>
      <c r="J1" s="44"/>
      <c r="K1" s="8"/>
      <c r="L1" s="44" t="s">
        <v>2</v>
      </c>
      <c r="M1" s="44"/>
      <c r="N1" s="44"/>
      <c r="O1" s="44"/>
      <c r="P1" s="44"/>
      <c r="Q1" s="44"/>
      <c r="R1" s="44"/>
      <c r="S1" s="44"/>
      <c r="T1" s="44"/>
      <c r="U1" s="8"/>
      <c r="V1" s="44" t="s">
        <v>3</v>
      </c>
      <c r="W1" s="44"/>
      <c r="X1" s="44"/>
      <c r="Y1" s="44"/>
      <c r="Z1" s="44"/>
      <c r="AA1" s="44"/>
      <c r="AB1" s="44"/>
      <c r="AC1" s="44"/>
    </row>
    <row r="2" spans="1:29" ht="115.5" thickBot="1" x14ac:dyDescent="0.3">
      <c r="A2" s="6" t="s">
        <v>4</v>
      </c>
      <c r="B2" s="9" t="s">
        <v>5</v>
      </c>
      <c r="C2" s="9" t="s">
        <v>66</v>
      </c>
      <c r="D2" s="9" t="s">
        <v>6</v>
      </c>
      <c r="E2" s="9" t="s">
        <v>7</v>
      </c>
      <c r="F2" s="9" t="s">
        <v>8</v>
      </c>
      <c r="G2" s="9" t="s">
        <v>9</v>
      </c>
      <c r="H2" s="9" t="s">
        <v>10</v>
      </c>
      <c r="I2" s="10" t="s">
        <v>11</v>
      </c>
      <c r="J2" s="10" t="s">
        <v>12</v>
      </c>
      <c r="K2" s="10" t="s">
        <v>22</v>
      </c>
      <c r="L2" s="10" t="s">
        <v>29</v>
      </c>
      <c r="M2" s="10" t="s">
        <v>13</v>
      </c>
      <c r="N2" s="10" t="s">
        <v>30</v>
      </c>
      <c r="O2" s="10" t="s">
        <v>31</v>
      </c>
      <c r="P2" s="10" t="s">
        <v>23</v>
      </c>
      <c r="Q2" s="10" t="s">
        <v>32</v>
      </c>
      <c r="R2" s="10" t="s">
        <v>35</v>
      </c>
      <c r="S2" s="10" t="s">
        <v>34</v>
      </c>
      <c r="T2" s="10" t="s">
        <v>14</v>
      </c>
      <c r="U2" s="10" t="s">
        <v>24</v>
      </c>
      <c r="V2" s="10" t="s">
        <v>33</v>
      </c>
      <c r="W2" s="10" t="s">
        <v>30</v>
      </c>
      <c r="X2" s="10" t="s">
        <v>31</v>
      </c>
      <c r="Y2" s="10" t="s">
        <v>23</v>
      </c>
      <c r="Z2" s="10" t="s">
        <v>32</v>
      </c>
      <c r="AA2" s="10" t="s">
        <v>35</v>
      </c>
      <c r="AB2" s="10" t="s">
        <v>34</v>
      </c>
      <c r="AC2" s="10" t="s">
        <v>15</v>
      </c>
    </row>
    <row r="3" spans="1:29" ht="39.950000000000003" customHeight="1" thickBot="1" x14ac:dyDescent="0.3">
      <c r="A3" s="38" t="s">
        <v>16</v>
      </c>
      <c r="B3" s="41" t="s">
        <v>17</v>
      </c>
      <c r="C3" s="42">
        <v>45049</v>
      </c>
      <c r="D3" s="11" t="s">
        <v>18</v>
      </c>
      <c r="E3" s="43">
        <v>0</v>
      </c>
      <c r="F3" s="43">
        <v>0</v>
      </c>
      <c r="G3" s="43">
        <v>33</v>
      </c>
      <c r="H3" s="43">
        <v>2</v>
      </c>
      <c r="I3" s="47">
        <f>I8</f>
        <v>8.2100000000000009</v>
      </c>
      <c r="J3" s="47">
        <f>J9</f>
        <v>7.2200000000000006</v>
      </c>
      <c r="K3" s="12" t="s">
        <v>26</v>
      </c>
      <c r="L3" s="12">
        <v>0.66300000000000003</v>
      </c>
      <c r="M3" s="43" t="s">
        <v>61</v>
      </c>
      <c r="N3" s="45" t="s">
        <v>25</v>
      </c>
      <c r="O3" s="12">
        <v>210</v>
      </c>
      <c r="P3" s="12">
        <f>O3/10</f>
        <v>21</v>
      </c>
      <c r="Q3" s="12">
        <f>O3-P3</f>
        <v>189</v>
      </c>
      <c r="R3" s="12">
        <v>195</v>
      </c>
      <c r="S3" s="12" t="str">
        <f>IF(R3&gt;Q3, "Yes", "No")</f>
        <v>Yes</v>
      </c>
      <c r="T3" s="46" t="s">
        <v>59</v>
      </c>
      <c r="U3" s="12" t="s">
        <v>62</v>
      </c>
      <c r="V3" s="12">
        <v>1.127</v>
      </c>
      <c r="W3" s="45" t="s">
        <v>25</v>
      </c>
      <c r="X3" s="12">
        <v>888</v>
      </c>
      <c r="Y3" s="12">
        <f>X3/10</f>
        <v>88.8</v>
      </c>
      <c r="Z3" s="12">
        <f>X3-Y3</f>
        <v>799.2</v>
      </c>
      <c r="AA3" s="12">
        <v>833</v>
      </c>
      <c r="AB3" s="12" t="str">
        <f>IF(AA3&gt;Z3, "Yes", "No")</f>
        <v>Yes</v>
      </c>
      <c r="AC3" s="46" t="s">
        <v>59</v>
      </c>
    </row>
    <row r="4" spans="1:29" ht="39.950000000000003" customHeight="1" thickBot="1" x14ac:dyDescent="0.3">
      <c r="A4" s="39"/>
      <c r="B4" s="41"/>
      <c r="C4" s="41"/>
      <c r="D4" s="11" t="s">
        <v>19</v>
      </c>
      <c r="E4" s="43"/>
      <c r="F4" s="43"/>
      <c r="G4" s="43"/>
      <c r="H4" s="43"/>
      <c r="I4" s="47"/>
      <c r="J4" s="47"/>
      <c r="K4" s="12" t="s">
        <v>27</v>
      </c>
      <c r="L4" s="12">
        <v>1.214</v>
      </c>
      <c r="M4" s="43"/>
      <c r="N4" s="45"/>
      <c r="O4" s="12">
        <v>315</v>
      </c>
      <c r="P4" s="12">
        <f>O4/10</f>
        <v>31.5</v>
      </c>
      <c r="Q4" s="12">
        <f t="shared" ref="Q4:Q6" si="0">O4-P4</f>
        <v>283.5</v>
      </c>
      <c r="R4" s="12">
        <v>262</v>
      </c>
      <c r="S4" s="12" t="str">
        <f>IF(R4&gt;Q4, "Yes", "No")</f>
        <v>No</v>
      </c>
      <c r="T4" s="45"/>
      <c r="U4" s="12" t="s">
        <v>63</v>
      </c>
      <c r="V4" s="12">
        <v>2.9180000000000001</v>
      </c>
      <c r="W4" s="45"/>
      <c r="X4" s="12">
        <v>965</v>
      </c>
      <c r="Y4" s="12">
        <f t="shared" ref="Y4:Y5" si="1">X4/10</f>
        <v>96.5</v>
      </c>
      <c r="Z4" s="12">
        <f t="shared" ref="Z4:Z5" si="2">X4-Y4</f>
        <v>868.5</v>
      </c>
      <c r="AA4" s="12">
        <v>793</v>
      </c>
      <c r="AB4" s="12" t="str">
        <f>IF(AA4&gt;Z4, "Yes", "No")</f>
        <v>No</v>
      </c>
      <c r="AC4" s="45"/>
    </row>
    <row r="5" spans="1:29" ht="39.950000000000003" customHeight="1" thickBot="1" x14ac:dyDescent="0.3">
      <c r="A5" s="39"/>
      <c r="B5" s="41"/>
      <c r="C5" s="41"/>
      <c r="D5" s="11" t="s">
        <v>20</v>
      </c>
      <c r="E5" s="43"/>
      <c r="F5" s="43"/>
      <c r="G5" s="43"/>
      <c r="H5" s="43"/>
      <c r="I5" s="47"/>
      <c r="J5" s="47"/>
      <c r="K5" s="12" t="s">
        <v>60</v>
      </c>
      <c r="L5" s="12">
        <v>1.5509999999999999</v>
      </c>
      <c r="M5" s="43"/>
      <c r="N5" s="45"/>
      <c r="O5" s="12">
        <v>287</v>
      </c>
      <c r="P5" s="12">
        <f>O5/10</f>
        <v>28.7</v>
      </c>
      <c r="Q5" s="12">
        <f t="shared" si="0"/>
        <v>258.3</v>
      </c>
      <c r="R5" s="12">
        <v>320</v>
      </c>
      <c r="S5" s="12" t="str">
        <f>IF(R5&gt;Q5, "Yes", "No")</f>
        <v>Yes</v>
      </c>
      <c r="T5" s="45"/>
      <c r="U5" s="12" t="s">
        <v>64</v>
      </c>
      <c r="V5" s="12">
        <v>1.982</v>
      </c>
      <c r="W5" s="45"/>
      <c r="X5" s="12">
        <v>685</v>
      </c>
      <c r="Y5" s="12">
        <f t="shared" si="1"/>
        <v>68.5</v>
      </c>
      <c r="Z5" s="12">
        <f t="shared" si="2"/>
        <v>616.5</v>
      </c>
      <c r="AA5" s="12">
        <v>722</v>
      </c>
      <c r="AB5" s="12" t="str">
        <f>IF(AA5&gt;Z5, "Yes", "No")</f>
        <v>Yes</v>
      </c>
      <c r="AC5" s="45"/>
    </row>
    <row r="6" spans="1:29" ht="39.950000000000003" customHeight="1" thickBot="1" x14ac:dyDescent="0.3">
      <c r="A6" s="40"/>
      <c r="B6" s="41"/>
      <c r="C6" s="41"/>
      <c r="D6" s="13" t="s">
        <v>21</v>
      </c>
      <c r="E6" s="43"/>
      <c r="F6" s="43"/>
      <c r="G6" s="43"/>
      <c r="H6" s="43"/>
      <c r="I6" s="47"/>
      <c r="J6" s="47"/>
      <c r="K6" s="14" t="s">
        <v>28</v>
      </c>
      <c r="L6" s="14">
        <v>1.292</v>
      </c>
      <c r="M6" s="43"/>
      <c r="N6" s="45"/>
      <c r="O6" s="14">
        <v>175</v>
      </c>
      <c r="P6" s="14">
        <f>O6/10</f>
        <v>17.5</v>
      </c>
      <c r="Q6" s="12">
        <f t="shared" si="0"/>
        <v>157.5</v>
      </c>
      <c r="R6" s="14">
        <v>159</v>
      </c>
      <c r="S6" s="12" t="str">
        <f>IF(R6&gt;Q6, "Yes", "No")</f>
        <v>Yes</v>
      </c>
      <c r="T6" s="45"/>
      <c r="U6" s="15"/>
      <c r="V6" s="16"/>
      <c r="W6" s="45"/>
      <c r="X6" s="16"/>
      <c r="Y6" s="16"/>
      <c r="Z6" s="16"/>
      <c r="AA6" s="17"/>
      <c r="AB6" s="17"/>
      <c r="AC6" s="45"/>
    </row>
    <row r="8" spans="1:29" x14ac:dyDescent="0.25">
      <c r="C8" s="48" t="s">
        <v>36</v>
      </c>
      <c r="D8" s="48"/>
      <c r="E8" s="31">
        <f>E3*0.07</f>
        <v>0</v>
      </c>
      <c r="F8" s="31">
        <f>F3*0.12</f>
        <v>0</v>
      </c>
      <c r="G8" s="31">
        <f>G3*0.23</f>
        <v>7.5900000000000007</v>
      </c>
      <c r="H8" s="31">
        <f>H3*0.31</f>
        <v>0.62</v>
      </c>
      <c r="I8" s="31">
        <f>SUM(E8:H8)</f>
        <v>8.2100000000000009</v>
      </c>
      <c r="J8" s="31"/>
      <c r="K8" s="1"/>
      <c r="S8" s="3"/>
      <c r="T8" s="33"/>
      <c r="U8" s="2"/>
      <c r="V8" s="1"/>
      <c r="W8" s="1"/>
      <c r="X8" s="1"/>
      <c r="Y8" s="1"/>
      <c r="Z8" s="1"/>
      <c r="AA8" s="1"/>
      <c r="AB8" s="3"/>
      <c r="AC8" s="33"/>
    </row>
    <row r="9" spans="1:29" x14ac:dyDescent="0.25">
      <c r="C9" s="49" t="s">
        <v>37</v>
      </c>
      <c r="D9" s="49"/>
      <c r="E9" s="31">
        <f>E3*0.04</f>
        <v>0</v>
      </c>
      <c r="F9" s="31">
        <f>F3*0.07</f>
        <v>0</v>
      </c>
      <c r="G9" s="31">
        <f>G3*0.2</f>
        <v>6.6000000000000005</v>
      </c>
      <c r="H9" s="31">
        <f>H3*0.31</f>
        <v>0.62</v>
      </c>
      <c r="I9" s="31"/>
      <c r="J9" s="31">
        <f>SUM(E9:I9)</f>
        <v>7.2200000000000006</v>
      </c>
      <c r="K9" s="3"/>
      <c r="L9" s="4"/>
      <c r="S9" s="3"/>
      <c r="T9" s="3"/>
      <c r="U9" s="1"/>
      <c r="V9" s="1"/>
      <c r="W9" s="1"/>
      <c r="X9" s="1"/>
      <c r="Y9" s="1"/>
      <c r="Z9" s="1"/>
      <c r="AA9" s="1"/>
      <c r="AB9" s="3"/>
      <c r="AC9" s="3"/>
    </row>
    <row r="10" spans="1:29" x14ac:dyDescent="0.25">
      <c r="C10" s="36"/>
      <c r="D10" s="36"/>
      <c r="E10" s="34"/>
      <c r="F10" s="34"/>
      <c r="G10" s="34"/>
      <c r="H10" s="34"/>
      <c r="I10" s="34"/>
      <c r="J10" s="34"/>
      <c r="K10" s="4"/>
      <c r="L10" s="4"/>
      <c r="S10" s="3"/>
      <c r="T10" s="33"/>
      <c r="U10" s="1"/>
      <c r="V10" s="1"/>
      <c r="W10" s="1"/>
      <c r="X10" s="1"/>
      <c r="Y10" s="1"/>
      <c r="Z10" s="1"/>
      <c r="AA10" s="1"/>
      <c r="AB10" s="3"/>
      <c r="AC10" s="33"/>
    </row>
    <row r="11" spans="1:29" x14ac:dyDescent="0.25">
      <c r="C11" s="37"/>
      <c r="D11" s="37"/>
      <c r="E11" s="34"/>
      <c r="F11" s="34"/>
      <c r="G11" s="34"/>
      <c r="H11" s="34"/>
      <c r="I11" s="34"/>
      <c r="J11" s="34"/>
      <c r="K11" s="4"/>
      <c r="L11" s="4"/>
    </row>
    <row r="12" spans="1:29" ht="15.75" thickBot="1" x14ac:dyDescent="0.3">
      <c r="K12" s="4"/>
      <c r="L12" s="4"/>
    </row>
    <row r="13" spans="1:29" ht="15.75" thickBot="1" x14ac:dyDescent="0.3">
      <c r="W13" s="19" t="s">
        <v>45</v>
      </c>
      <c r="X13" s="19"/>
      <c r="Y13" s="19"/>
      <c r="Z13" s="19"/>
      <c r="AA13" s="19"/>
      <c r="AB13" s="19"/>
    </row>
    <row r="14" spans="1:29" ht="26.25" thickBot="1" x14ac:dyDescent="0.3">
      <c r="W14" s="20" t="s">
        <v>38</v>
      </c>
      <c r="X14" s="20" t="s">
        <v>39</v>
      </c>
      <c r="Y14" s="21" t="s">
        <v>40</v>
      </c>
      <c r="Z14" s="20" t="s">
        <v>41</v>
      </c>
      <c r="AA14" s="21" t="s">
        <v>44</v>
      </c>
      <c r="AB14" s="21" t="s">
        <v>42</v>
      </c>
    </row>
    <row r="15" spans="1:29" ht="15" customHeight="1" thickBot="1" x14ac:dyDescent="0.3">
      <c r="W15" s="18" t="s">
        <v>53</v>
      </c>
      <c r="X15" s="22" t="s">
        <v>47</v>
      </c>
      <c r="Y15" s="18">
        <v>0.71</v>
      </c>
      <c r="Z15" s="18">
        <v>3</v>
      </c>
      <c r="AA15" s="18">
        <v>1.276</v>
      </c>
      <c r="AB15" s="30" t="s">
        <v>52</v>
      </c>
    </row>
    <row r="16" spans="1:29" ht="15" customHeight="1" thickBot="1" x14ac:dyDescent="0.3">
      <c r="W16" s="18" t="s">
        <v>54</v>
      </c>
      <c r="X16" s="22" t="s">
        <v>48</v>
      </c>
      <c r="Y16" s="18">
        <v>25.01</v>
      </c>
      <c r="Z16" s="18">
        <v>112</v>
      </c>
      <c r="AA16" s="18">
        <v>1.355</v>
      </c>
      <c r="AB16" s="30" t="s">
        <v>49</v>
      </c>
    </row>
    <row r="17" spans="6:28" ht="15" customHeight="1" thickBot="1" x14ac:dyDescent="0.3">
      <c r="W17" s="18" t="s">
        <v>55</v>
      </c>
      <c r="X17" s="23" t="s">
        <v>65</v>
      </c>
      <c r="Y17" s="18">
        <v>0.08</v>
      </c>
      <c r="Z17" s="18">
        <v>2</v>
      </c>
      <c r="AA17" s="18">
        <v>0.81299999999999994</v>
      </c>
      <c r="AB17" s="30" t="s">
        <v>52</v>
      </c>
    </row>
    <row r="18" spans="6:28" ht="15" customHeight="1" thickBot="1" x14ac:dyDescent="0.3">
      <c r="W18" s="24" t="s">
        <v>56</v>
      </c>
      <c r="X18" s="22" t="s">
        <v>46</v>
      </c>
      <c r="Y18" s="18">
        <v>17.43</v>
      </c>
      <c r="Z18" s="18">
        <v>90</v>
      </c>
      <c r="AA18" s="18">
        <v>1.196</v>
      </c>
      <c r="AB18" s="30" t="s">
        <v>43</v>
      </c>
    </row>
    <row r="19" spans="6:28" ht="15" customHeight="1" thickBot="1" x14ac:dyDescent="0.3">
      <c r="W19" s="25" t="s">
        <v>57</v>
      </c>
      <c r="X19" s="26" t="s">
        <v>58</v>
      </c>
      <c r="Y19" s="18">
        <v>45.83</v>
      </c>
      <c r="Z19" s="18">
        <v>223</v>
      </c>
      <c r="AA19" s="18">
        <v>1.0820000000000001</v>
      </c>
      <c r="AB19" s="30" t="s">
        <v>43</v>
      </c>
    </row>
    <row r="20" spans="6:28" ht="15" customHeight="1" thickBot="1" x14ac:dyDescent="0.3">
      <c r="W20" s="27" t="s">
        <v>50</v>
      </c>
      <c r="X20" s="28" t="s">
        <v>51</v>
      </c>
      <c r="Y20" s="29">
        <v>0.95</v>
      </c>
      <c r="Z20" s="18">
        <v>5</v>
      </c>
      <c r="AA20" s="18">
        <v>0.67300000000000004</v>
      </c>
      <c r="AB20" s="30" t="s">
        <v>49</v>
      </c>
    </row>
    <row r="21" spans="6:28" ht="15.75" thickBot="1" x14ac:dyDescent="0.3">
      <c r="Y21" s="32">
        <f>SUM(Y15:Y20)</f>
        <v>90.01</v>
      </c>
    </row>
    <row r="22" spans="6:28" x14ac:dyDescent="0.25">
      <c r="F22" s="35"/>
    </row>
  </sheetData>
  <mergeCells count="20">
    <mergeCell ref="C8:D8"/>
    <mergeCell ref="C9:D9"/>
    <mergeCell ref="T3:T6"/>
    <mergeCell ref="E1:H1"/>
    <mergeCell ref="I1:J1"/>
    <mergeCell ref="L1:T1"/>
    <mergeCell ref="V1:AC1"/>
    <mergeCell ref="G3:G6"/>
    <mergeCell ref="W3:W6"/>
    <mergeCell ref="AC3:AC6"/>
    <mergeCell ref="H3:H6"/>
    <mergeCell ref="I3:I6"/>
    <mergeCell ref="J3:J6"/>
    <mergeCell ref="M3:M6"/>
    <mergeCell ref="N3:N6"/>
    <mergeCell ref="A3:A6"/>
    <mergeCell ref="B3:B6"/>
    <mergeCell ref="C3:C6"/>
    <mergeCell ref="E3:E6"/>
    <mergeCell ref="F3:F6"/>
  </mergeCells>
  <pageMargins left="0.7" right="0.7" top="0.75" bottom="0.75" header="0.3" footer="0.3"/>
  <pageSetup paperSize="6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2"/>
  <sheetViews>
    <sheetView topLeftCell="F10" workbookViewId="0">
      <selection activeCell="I35" sqref="I35"/>
    </sheetView>
  </sheetViews>
  <sheetFormatPr defaultRowHeight="15" x14ac:dyDescent="0.25"/>
  <sheetData>
    <row r="12" spans="7:7" x14ac:dyDescent="0.25">
      <c r="G12" t="s">
        <v>67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Berse Road</vt:lpstr>
      <vt:lpstr>Location Map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Bethan Jones</cp:lastModifiedBy>
  <dcterms:created xsi:type="dcterms:W3CDTF">2021-02-10T13:36:38Z</dcterms:created>
  <dcterms:modified xsi:type="dcterms:W3CDTF">2023-08-14T15:17:22Z</dcterms:modified>
</cp:coreProperties>
</file>