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2021-0545 Colliery Road Chirk\"/>
    </mc:Choice>
  </mc:AlternateContent>
  <bookViews>
    <workbookView xWindow="240" yWindow="75" windowWidth="19980" windowHeight="8325"/>
  </bookViews>
  <sheets>
    <sheet name="Contribution Breakdown" sheetId="1" r:id="rId1"/>
    <sheet name="Location" sheetId="2" r:id="rId2"/>
  </sheets>
  <calcPr calcId="162913"/>
</workbook>
</file>

<file path=xl/calcChain.xml><?xml version="1.0" encoding="utf-8"?>
<calcChain xmlns="http://schemas.openxmlformats.org/spreadsheetml/2006/main">
  <c r="AB6" i="1" l="1"/>
  <c r="Z6" i="1"/>
  <c r="Y6" i="1"/>
  <c r="Y4" i="1" l="1"/>
  <c r="Z4" i="1" s="1"/>
  <c r="AB4" i="1" s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Emily Webster</author>
  </authors>
  <commentList>
    <comment ref="U3" authorId="0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Nearest school is St Martin's School in Oswestry. May also need to consult with Shropshire.</t>
        </r>
      </text>
    </comment>
    <comment ref="U4" authorId="0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Nearest Welsh Medium school is Ysgol Dinas Bran. May need to consult with Denbighshire.</t>
        </r>
      </text>
    </comment>
    <comment ref="C8" authorId="0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<sst xmlns="http://schemas.openxmlformats.org/spreadsheetml/2006/main" count="53" uniqueCount="43">
  <si>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</si>
  <si>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</si>
  <si>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</si>
  <si>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</si>
  <si>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</si>
  <si>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</si>
  <si>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</si>
  <si>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</si>
  <si>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</si>
  <si>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</si>
  <si>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</si>
  <si>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</si>
  <si>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</si>
  <si>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</si>
  <si>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</si>
  <si>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</si>
  <si>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</si>
  <si>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</si>
  <si>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</si>
  <si>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</si>
  <si>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</si>
  <si>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</si>
  <si>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</si>
  <si>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</si>
  <si>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</si>
  <si>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</si>
  <si>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</si>
  <si>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P/2021/0545</t>
  </si>
  <si>
    <t>Jenni Perkins</t>
  </si>
  <si>
    <t>Date Received from Planning</t>
  </si>
  <si>
    <t>Site of Old Fire Station and Former Chapel</t>
  </si>
  <si>
    <t>Chirk</t>
  </si>
  <si>
    <t>Bronywaun, Colliery Road</t>
  </si>
  <si>
    <t>LL14 5PR</t>
  </si>
  <si>
    <t>Ysgol Y Waun (English)</t>
  </si>
  <si>
    <t>Pentre CIW VC Primary School (English)</t>
  </si>
  <si>
    <t>Ysgol Min Y Ddol (Welsh)</t>
  </si>
  <si>
    <t>St Mary's CIW VA School, Ruabon (Faith)</t>
  </si>
  <si>
    <t>Ysgol Rhiwabon (English)</t>
  </si>
  <si>
    <t>Ysgol Morgan Llwyd (Welsh)</t>
  </si>
  <si>
    <t>St Joseph's High School (Faith)</t>
  </si>
  <si>
    <t>Ysgol Rhiwabon</t>
  </si>
  <si>
    <t>No-Wrexham Response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</si>
</sst>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8" fillId="0" borderId="0" xfId="0" applyFont="1" applyFill="1" applyBorder="1"/>
    <xf numFmtId="164" fontId="4" fillId="0" borderId="0" xfId="0" applyNumberFormat="1" applyFont="1" applyFill="1" applyBorder="1"/>
    <xf numFmtId="0" fontId="9" fillId="4" borderId="12" xfId="0" applyFont="1" applyFill="1" applyBorder="1" applyAlignment="1">
      <alignment horizontal="left" wrapText="1"/>
    </xf>
    <xf numFmtId="0" fontId="9" fillId="4" borderId="13" xfId="0" applyFont="1" applyFill="1" applyBorder="1" applyAlignment="1">
      <alignment horizontal="left" wrapText="1"/>
    </xf>
    <xf numFmtId="0" fontId="9" fillId="4" borderId="12" xfId="0" applyFont="1" applyFill="1" applyBorder="1" applyAlignment="1">
      <alignment horizontal="left"/>
    </xf>
    <xf numFmtId="0" fontId="9" fillId="4" borderId="1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</xdr:row>
      <xdr:rowOff>123825</xdr:rowOff>
    </xdr:from>
    <xdr:to>
      <xdr:col>11</xdr:col>
      <xdr:colOff>315228</xdr:colOff>
      <xdr:row>35</xdr:row>
      <xdr:rowOff>96150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314325"/>
          <a:ext cx="6468378" cy="6449325"/>
        </a:xfrm>
        <a:prstGeom prst="rect">
          <a:avLst/>
        </a:prstGeom>
      </xdr:spPr>
    </xdr:pic>
    <xdr:clientData/>
  </xdr:twoCellAnchor>
  <xdr:twoCellAnchor editAs="oneCell">
    <xdr:from>
      <xdr:col>12</xdr:col>
      <xdr:colOff>209550</xdr:colOff>
      <xdr:row>6</xdr:row>
      <xdr:rowOff>123825</xdr:rowOff>
    </xdr:from>
    <xdr:to>
      <xdr:col>21</xdr:col>
      <xdr:colOff>496106</xdr:colOff>
      <xdr:row>30</xdr:row>
      <xdr:rowOff>57779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24750" y="1266825"/>
          <a:ext cx="5772956" cy="4505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2"/>
  <sheetViews>
    <sheetView tabSelected="1" workbookViewId="0">
      <selection activeCell="L16" sqref="L16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31"/>
      <c r="B1" s="31"/>
      <c r="C1" s="31"/>
      <c r="D1" s="32"/>
      <c r="E1" s="30" t="s">
        <v>0</v>
      </c>
      <c r="F1" s="30"/>
      <c r="G1" s="30"/>
      <c r="H1" s="30"/>
      <c r="I1" s="23" t="s">
        <v>1</v>
      </c>
      <c r="J1" s="23"/>
      <c r="K1" s="1"/>
      <c r="L1" s="1"/>
      <c r="M1" s="23" t="s">
        <v>2</v>
      </c>
      <c r="N1" s="23"/>
      <c r="O1" s="23"/>
      <c r="P1" s="23"/>
      <c r="Q1" s="23"/>
      <c r="R1" s="23"/>
      <c r="S1" s="23"/>
      <c r="T1" s="23"/>
      <c r="U1" s="1"/>
      <c r="V1" s="23" t="s">
        <v>3</v>
      </c>
      <c r="W1" s="23"/>
      <c r="X1" s="23"/>
      <c r="Y1" s="23"/>
      <c r="Z1" s="23"/>
      <c r="AA1" s="23"/>
      <c r="AB1" s="23"/>
      <c r="AC1" s="23"/>
    </row>
    <row r="2" spans="1:29" ht="102.75" thickBot="1" x14ac:dyDescent="0.3">
      <c r="A2" s="3" t="s">
        <v>4</v>
      </c>
      <c r="B2" s="4" t="s">
        <v>5</v>
      </c>
      <c r="C2" s="4" t="s">
        <v>29</v>
      </c>
      <c r="D2" s="4" t="s">
        <v>19</v>
      </c>
      <c r="E2" s="4" t="s">
        <v>23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20</v>
      </c>
      <c r="L2" s="5" t="s">
        <v>24</v>
      </c>
      <c r="M2" s="5" t="s">
        <v>21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24</v>
      </c>
      <c r="V2" s="5" t="s">
        <v>21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50000000000003" customHeight="1" thickBot="1" x14ac:dyDescent="0.3">
      <c r="A3" s="33" t="s">
        <v>27</v>
      </c>
      <c r="B3" s="36" t="s">
        <v>28</v>
      </c>
      <c r="C3" s="37">
        <v>45098</v>
      </c>
      <c r="D3" s="6" t="s">
        <v>30</v>
      </c>
      <c r="E3" s="24">
        <v>0</v>
      </c>
      <c r="F3" s="24">
        <v>2</v>
      </c>
      <c r="G3" s="24">
        <v>4</v>
      </c>
      <c r="H3" s="24">
        <v>2</v>
      </c>
      <c r="I3" s="26">
        <f>I8</f>
        <v>1.7800000000000002</v>
      </c>
      <c r="J3" s="26">
        <f>J9</f>
        <v>1.56</v>
      </c>
      <c r="K3" s="27" t="s">
        <v>41</v>
      </c>
      <c r="L3" s="7" t="s">
        <v>34</v>
      </c>
      <c r="M3" s="7">
        <v>0.45</v>
      </c>
      <c r="N3" s="25" t="s">
        <v>22</v>
      </c>
      <c r="O3" s="7">
        <v>350</v>
      </c>
      <c r="P3" s="7">
        <f>O3/10</f>
        <v>35</v>
      </c>
      <c r="Q3" s="7">
        <f>O3-P3</f>
        <v>315</v>
      </c>
      <c r="R3" s="7">
        <v>284</v>
      </c>
      <c r="S3" s="7" t="str">
        <f>IF(R3&gt;Q3, "Yes", "No")</f>
        <v>No</v>
      </c>
      <c r="T3" s="25" t="s">
        <v>42</v>
      </c>
      <c r="U3" s="7" t="s">
        <v>38</v>
      </c>
      <c r="V3" s="7">
        <v>5.43</v>
      </c>
      <c r="W3" s="25" t="s">
        <v>22</v>
      </c>
      <c r="X3" s="7">
        <v>655</v>
      </c>
      <c r="Y3" s="7">
        <f>X3/10</f>
        <v>65.5</v>
      </c>
      <c r="Z3" s="7">
        <f>X3-Y3</f>
        <v>589.5</v>
      </c>
      <c r="AA3" s="7">
        <v>539</v>
      </c>
      <c r="AB3" s="7" t="str">
        <f>IF(AA3&gt;Z3, "Yes", "No")</f>
        <v>No</v>
      </c>
      <c r="AC3" s="25" t="s">
        <v>42</v>
      </c>
    </row>
    <row r="4" spans="1:29" ht="39.950000000000003" customHeight="1" thickBot="1" x14ac:dyDescent="0.3">
      <c r="A4" s="34"/>
      <c r="B4" s="36"/>
      <c r="C4" s="36"/>
      <c r="D4" s="6" t="s">
        <v>32</v>
      </c>
      <c r="E4" s="24"/>
      <c r="F4" s="24"/>
      <c r="G4" s="24"/>
      <c r="H4" s="24"/>
      <c r="I4" s="26"/>
      <c r="J4" s="26"/>
      <c r="K4" s="28"/>
      <c r="L4" s="7" t="s">
        <v>35</v>
      </c>
      <c r="M4" s="7">
        <v>2.4209999999999998</v>
      </c>
      <c r="N4" s="25"/>
      <c r="O4" s="7">
        <v>70</v>
      </c>
      <c r="P4" s="7">
        <f>O4/10</f>
        <v>7</v>
      </c>
      <c r="Q4" s="7">
        <f t="shared" ref="Q4:Q6" si="0">O4-P4</f>
        <v>63</v>
      </c>
      <c r="R4" s="7">
        <v>51</v>
      </c>
      <c r="S4" s="7" t="str">
        <f>IF(R4&gt;Q4, "Yes", "No")</f>
        <v>No</v>
      </c>
      <c r="T4" s="25"/>
      <c r="U4" s="7" t="s">
        <v>39</v>
      </c>
      <c r="V4" s="7">
        <v>11.593999999999999</v>
      </c>
      <c r="W4" s="25"/>
      <c r="X4" s="7">
        <v>965</v>
      </c>
      <c r="Y4" s="7">
        <f t="shared" ref="Y4:Y5" si="1">X4/10</f>
        <v>96.5</v>
      </c>
      <c r="Z4" s="7">
        <f t="shared" ref="Z4:Z6" si="2">X4-Y4</f>
        <v>868.5</v>
      </c>
      <c r="AA4" s="7">
        <v>793</v>
      </c>
      <c r="AB4" s="7" t="str">
        <f>IF(AA4&gt;Z4, "Yes", "No")</f>
        <v>No</v>
      </c>
      <c r="AC4" s="25"/>
    </row>
    <row r="5" spans="1:29" ht="39.950000000000003" customHeight="1" thickBot="1" x14ac:dyDescent="0.3">
      <c r="A5" s="34"/>
      <c r="B5" s="36"/>
      <c r="C5" s="36"/>
      <c r="D5" s="6" t="s">
        <v>31</v>
      </c>
      <c r="E5" s="24"/>
      <c r="F5" s="24"/>
      <c r="G5" s="24"/>
      <c r="H5" s="24"/>
      <c r="I5" s="26"/>
      <c r="J5" s="26"/>
      <c r="K5" s="28"/>
      <c r="L5" s="7" t="s">
        <v>36</v>
      </c>
      <c r="M5" s="7">
        <v>3.8620000000000001</v>
      </c>
      <c r="N5" s="25"/>
      <c r="O5" s="7">
        <v>140</v>
      </c>
      <c r="P5" s="7">
        <f>O5/10</f>
        <v>14</v>
      </c>
      <c r="Q5" s="7">
        <f t="shared" si="0"/>
        <v>126</v>
      </c>
      <c r="R5" s="7">
        <v>103</v>
      </c>
      <c r="S5" s="7" t="str">
        <f>IF(R5&gt;Q5, "Yes", "No")</f>
        <v>No</v>
      </c>
      <c r="T5" s="25"/>
      <c r="U5" s="7" t="s">
        <v>40</v>
      </c>
      <c r="V5" s="7">
        <v>9.9049999999999994</v>
      </c>
      <c r="W5" s="25"/>
      <c r="X5" s="7">
        <v>685</v>
      </c>
      <c r="Y5" s="7">
        <f t="shared" si="1"/>
        <v>68.5</v>
      </c>
      <c r="Z5" s="7">
        <f t="shared" si="2"/>
        <v>616.5</v>
      </c>
      <c r="AA5" s="7">
        <v>722</v>
      </c>
      <c r="AB5" s="7" t="str">
        <f>IF(AA5&gt;Z5, "Yes", "No")</f>
        <v>Yes</v>
      </c>
      <c r="AC5" s="25"/>
    </row>
    <row r="6" spans="1:29" ht="39.950000000000003" customHeight="1" thickBot="1" x14ac:dyDescent="0.3">
      <c r="A6" s="35"/>
      <c r="B6" s="36"/>
      <c r="C6" s="36"/>
      <c r="D6" s="8" t="s">
        <v>33</v>
      </c>
      <c r="E6" s="24"/>
      <c r="F6" s="24"/>
      <c r="G6" s="24"/>
      <c r="H6" s="24"/>
      <c r="I6" s="26"/>
      <c r="J6" s="26"/>
      <c r="K6" s="29"/>
      <c r="L6" s="9" t="s">
        <v>37</v>
      </c>
      <c r="M6" s="9">
        <v>5.5190000000000001</v>
      </c>
      <c r="N6" s="25"/>
      <c r="O6" s="9">
        <v>168</v>
      </c>
      <c r="P6" s="9">
        <f>O6/10</f>
        <v>16.8</v>
      </c>
      <c r="Q6" s="7">
        <f t="shared" si="0"/>
        <v>151.19999999999999</v>
      </c>
      <c r="R6" s="9">
        <v>194</v>
      </c>
      <c r="S6" s="7" t="str">
        <f>IF(R6&gt;Q6, "Yes", "No")</f>
        <v>Yes</v>
      </c>
      <c r="T6" s="25"/>
      <c r="U6" s="7"/>
      <c r="V6" s="10"/>
      <c r="W6" s="25"/>
      <c r="X6" s="10"/>
      <c r="Y6" s="9">
        <f>X6/10</f>
        <v>0</v>
      </c>
      <c r="Z6" s="7">
        <f t="shared" si="2"/>
        <v>0</v>
      </c>
      <c r="AA6" s="10"/>
      <c r="AB6" s="7" t="str">
        <f>IF(AA6&gt;Z6, "Yes", "No")</f>
        <v>No</v>
      </c>
      <c r="AC6" s="25"/>
    </row>
    <row r="8" spans="1:29" x14ac:dyDescent="0.25">
      <c r="C8" s="19" t="s">
        <v>25</v>
      </c>
      <c r="D8" s="20"/>
      <c r="E8" s="11">
        <f>E3*0.07</f>
        <v>0</v>
      </c>
      <c r="F8" s="11">
        <f>F3*0.12</f>
        <v>0.24</v>
      </c>
      <c r="G8" s="11">
        <f>G3*0.23</f>
        <v>0.92</v>
      </c>
      <c r="H8" s="11">
        <f>H3*0.31</f>
        <v>0.62</v>
      </c>
      <c r="I8" s="11">
        <f>SUM(E8:H8)</f>
        <v>1.7800000000000002</v>
      </c>
      <c r="J8" s="11"/>
      <c r="K8" s="12"/>
      <c r="L8" s="12"/>
      <c r="S8" s="17"/>
      <c r="T8" s="18"/>
      <c r="U8" s="18"/>
      <c r="V8" s="13"/>
      <c r="W8" s="13"/>
      <c r="X8" s="13"/>
      <c r="Y8" s="13"/>
      <c r="Z8" s="13"/>
      <c r="AA8" s="13"/>
      <c r="AB8" s="17"/>
      <c r="AC8" s="18"/>
    </row>
    <row r="9" spans="1:29" x14ac:dyDescent="0.25">
      <c r="C9" s="21" t="s">
        <v>26</v>
      </c>
      <c r="D9" s="22"/>
      <c r="E9" s="11">
        <f>E3*0.04</f>
        <v>0</v>
      </c>
      <c r="F9" s="11">
        <f>F3*0.07</f>
        <v>0.14000000000000001</v>
      </c>
      <c r="G9" s="11">
        <f>G3*0.2</f>
        <v>0.8</v>
      </c>
      <c r="H9" s="11">
        <f>H3*0.31</f>
        <v>0.62</v>
      </c>
      <c r="I9" s="11"/>
      <c r="J9" s="11">
        <f>SUM(E9:I9)</f>
        <v>1.56</v>
      </c>
      <c r="K9" s="12"/>
      <c r="L9" s="13"/>
      <c r="M9" s="14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x14ac:dyDescent="0.25">
      <c r="B10" s="13"/>
      <c r="C10" s="15"/>
      <c r="D10" s="15"/>
      <c r="E10" s="13"/>
      <c r="F10" s="13"/>
      <c r="G10" s="13"/>
      <c r="H10" s="13"/>
      <c r="I10" s="13"/>
      <c r="J10" s="13"/>
      <c r="L10" s="14"/>
      <c r="M10" s="14"/>
      <c r="S10" s="17"/>
      <c r="T10" s="18"/>
      <c r="U10" s="13"/>
      <c r="V10" s="13"/>
      <c r="W10" s="13"/>
      <c r="X10" s="13"/>
      <c r="Y10" s="13"/>
      <c r="Z10" s="13"/>
      <c r="AA10" s="13"/>
      <c r="AB10" s="17"/>
      <c r="AC10" s="18"/>
    </row>
    <row r="11" spans="1:29" x14ac:dyDescent="0.25">
      <c r="B11" s="13"/>
      <c r="C11" s="16"/>
      <c r="D11" s="16"/>
      <c r="E11" s="13"/>
      <c r="F11" s="13"/>
      <c r="G11" s="13"/>
      <c r="H11" s="13"/>
      <c r="I11" s="13"/>
      <c r="J11" s="13"/>
      <c r="L11" s="14"/>
      <c r="M11" s="14"/>
    </row>
    <row r="12" spans="1:29" x14ac:dyDescent="0.25">
      <c r="L12" s="14"/>
      <c r="M12" s="14"/>
    </row>
  </sheetData>
  <mergeCells count="21">
    <mergeCell ref="A1:D1"/>
    <mergeCell ref="A3:A6"/>
    <mergeCell ref="B3:B6"/>
    <mergeCell ref="C3:C6"/>
    <mergeCell ref="E3:E6"/>
    <mergeCell ref="C8:D8"/>
    <mergeCell ref="C9:D9"/>
    <mergeCell ref="V1:AC1"/>
    <mergeCell ref="G3:G6"/>
    <mergeCell ref="W3:W6"/>
    <mergeCell ref="AC3:AC6"/>
    <mergeCell ref="H3:H6"/>
    <mergeCell ref="I3:I6"/>
    <mergeCell ref="J3:J6"/>
    <mergeCell ref="N3:N6"/>
    <mergeCell ref="K3:K6"/>
    <mergeCell ref="F3:F6"/>
    <mergeCell ref="T3:T6"/>
    <mergeCell ref="E1:H1"/>
    <mergeCell ref="I1:J1"/>
    <mergeCell ref="M1:T1"/>
  </mergeCells>
  <pageMargins left="0.7" right="0.7" top="0.75" bottom="0.75" header="0.3" footer="0.3"/>
  <pageSetup paperSiz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Y11" sqref="Y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Contribution Breakdown</vt:lpstr>
      <vt:lpstr>Location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dcterms:created xsi:type="dcterms:W3CDTF">2021-02-10T13:36:38Z</dcterms:created>
  <dcterms:modified xsi:type="dcterms:W3CDTF">2023-07-06T14:29:08Z</dcterms:modified>
</cp:coreProperties>
</file>